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50" yWindow="450" windowWidth="19320" windowHeight="9645" activeTab="1"/>
  </bookViews>
  <sheets>
    <sheet name="ЛЕКЦІЇ" sheetId="1" r:id="rId1"/>
    <sheet name="ХЛОПЦІ" sheetId="2" r:id="rId2"/>
    <sheet name="ДІВЧАТА" sheetId="3" r:id="rId3"/>
  </sheets>
  <calcPr calcId="144525"/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15" i="2"/>
  <c r="T16" i="2"/>
  <c r="T17" i="2"/>
  <c r="T4" i="2"/>
  <c r="S5" i="2" l="1"/>
  <c r="S6" i="2"/>
  <c r="S7" i="2"/>
  <c r="S8" i="2"/>
  <c r="S9" i="2"/>
  <c r="S10" i="2"/>
  <c r="S11" i="2"/>
  <c r="S12" i="2"/>
  <c r="S13" i="2"/>
  <c r="T13" i="2" s="1"/>
  <c r="S14" i="2"/>
  <c r="T14" i="2" s="1"/>
  <c r="S15" i="2"/>
  <c r="S16" i="2"/>
  <c r="S17" i="2"/>
  <c r="S18" i="2"/>
  <c r="T18" i="2" s="1"/>
  <c r="S4" i="2"/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4" i="2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4" i="3"/>
  <c r="J8" i="3" l="1"/>
  <c r="F8" i="3"/>
  <c r="J20" i="3"/>
  <c r="F20" i="3"/>
  <c r="F11" i="3"/>
  <c r="J10" i="3"/>
  <c r="F10" i="3"/>
  <c r="J18" i="3"/>
  <c r="F18" i="3"/>
  <c r="J21" i="3"/>
  <c r="F21" i="3"/>
  <c r="J13" i="3"/>
  <c r="F13" i="3"/>
  <c r="J6" i="3"/>
  <c r="F6" i="3"/>
  <c r="J5" i="3"/>
  <c r="F5" i="3"/>
  <c r="J17" i="3"/>
  <c r="F17" i="3"/>
  <c r="J12" i="3"/>
  <c r="F12" i="3"/>
  <c r="I12" i="2" l="1"/>
  <c r="F12" i="2"/>
  <c r="I7" i="2"/>
  <c r="F7" i="2"/>
  <c r="I17" i="2"/>
  <c r="F17" i="2"/>
  <c r="I18" i="2"/>
  <c r="F18" i="2"/>
  <c r="I14" i="2"/>
  <c r="F14" i="2"/>
  <c r="I6" i="2"/>
  <c r="F6" i="2"/>
  <c r="I9" i="2"/>
  <c r="F9" i="2"/>
  <c r="I11" i="2"/>
  <c r="F11" i="2"/>
  <c r="I8" i="2"/>
  <c r="F8" i="2"/>
  <c r="I15" i="2"/>
  <c r="F15" i="2"/>
  <c r="I4" i="2"/>
  <c r="F4" i="2"/>
  <c r="I10" i="2"/>
  <c r="F10" i="2"/>
  <c r="I5" i="2"/>
  <c r="F5" i="2"/>
  <c r="P19" i="2"/>
  <c r="Q19" i="2"/>
  <c r="L20" i="3" l="1"/>
  <c r="L11" i="3"/>
  <c r="L10" i="3"/>
  <c r="L18" i="3"/>
  <c r="L21" i="3"/>
  <c r="L13" i="3"/>
  <c r="L6" i="3"/>
  <c r="L12" i="3"/>
  <c r="L5" i="3"/>
  <c r="L17" i="3"/>
  <c r="C19" i="2" l="1"/>
  <c r="D19" i="2"/>
  <c r="E19" i="2"/>
  <c r="F19" i="2"/>
  <c r="G19" i="2"/>
  <c r="H19" i="2"/>
  <c r="I19" i="2"/>
  <c r="K19" i="2"/>
  <c r="L19" i="2"/>
  <c r="M19" i="2"/>
  <c r="N19" i="2"/>
  <c r="O19" i="2"/>
  <c r="D40" i="1" l="1"/>
  <c r="E40" i="1"/>
  <c r="F40" i="1"/>
  <c r="G40" i="1"/>
  <c r="H40" i="1"/>
  <c r="I40" i="1"/>
  <c r="J40" i="1"/>
  <c r="K40" i="1"/>
  <c r="E20" i="3" l="1"/>
</calcChain>
</file>

<file path=xl/comments1.xml><?xml version="1.0" encoding="utf-8"?>
<comments xmlns="http://schemas.openxmlformats.org/spreadsheetml/2006/main">
  <authors>
    <author>WinXPProSP3</author>
  </authors>
  <commentList>
    <comment ref="G3" authorId="0">
      <text>
        <r>
          <rPr>
            <b/>
            <sz val="8"/>
            <color indexed="81"/>
            <rFont val="Tahoma"/>
            <family val="2"/>
            <charset val="204"/>
          </rPr>
          <t>Заміна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M3" authorId="0">
      <text>
        <r>
          <rPr>
            <b/>
            <sz val="8"/>
            <color indexed="81"/>
            <rFont val="Tahoma"/>
            <charset val="1"/>
          </rPr>
          <t>ЕКСКУРСІЯ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WinXPProSP3</author>
    <author>Экомен</author>
  </authors>
  <commentList>
    <comment ref="G3" authorId="0">
      <text>
        <r>
          <rPr>
            <b/>
            <sz val="8"/>
            <color indexed="81"/>
            <rFont val="Tahoma"/>
            <family val="2"/>
            <charset val="204"/>
          </rPr>
          <t>БОБЕР 6-7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H3" authorId="0">
      <text>
        <r>
          <rPr>
            <b/>
            <sz val="8"/>
            <color indexed="81"/>
            <rFont val="Tahoma"/>
            <family val="2"/>
            <charset val="204"/>
          </rPr>
          <t>Бобер 2013
10-11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3" authorId="1">
      <text>
        <r>
          <rPr>
            <b/>
            <sz val="8"/>
            <color indexed="81"/>
            <rFont val="Tahoma"/>
            <charset val="1"/>
          </rPr>
          <t>Лог игры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  <charset val="204"/>
          </rPr>
          <t>Поверхни</t>
        </r>
      </text>
    </comment>
    <comment ref="O3" authorId="1">
      <text>
        <r>
          <rPr>
            <b/>
            <sz val="8"/>
            <color indexed="81"/>
            <rFont val="Tahoma"/>
            <family val="2"/>
            <charset val="204"/>
          </rPr>
          <t>ЕСЛИ</t>
        </r>
      </text>
    </comment>
    <comment ref="P3" authorId="1">
      <text>
        <r>
          <rPr>
            <b/>
            <sz val="8"/>
            <color indexed="81"/>
            <rFont val="Tahoma"/>
            <family val="2"/>
            <charset val="204"/>
          </rPr>
          <t>ЕСЛИ 2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9" authorId="1">
      <text>
        <r>
          <rPr>
            <b/>
            <sz val="8"/>
            <color indexed="81"/>
            <rFont val="Tahoma"/>
            <family val="2"/>
            <charset val="204"/>
          </rPr>
          <t>Нет работы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13" authorId="0">
      <text>
        <r>
          <rPr>
            <b/>
            <sz val="8"/>
            <color indexed="81"/>
            <rFont val="Tahoma"/>
            <family val="2"/>
            <charset val="204"/>
          </rPr>
          <t>Немає файлу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WinXPProSP3</author>
    <author>Экомен</author>
  </authors>
  <commentList>
    <comment ref="E3" authorId="0">
      <text>
        <r>
          <rPr>
            <b/>
            <sz val="8"/>
            <color indexed="81"/>
            <rFont val="Tahoma"/>
            <family val="2"/>
            <charset val="204"/>
          </rPr>
          <t>Урок 3 5 клас</t>
        </r>
        <r>
          <rPr>
            <sz val="8"/>
            <color indexed="81"/>
            <rFont val="Tahoma"/>
            <family val="2"/>
            <charset val="204"/>
          </rPr>
          <t xml:space="preserve">
Журнал
СМАРСИ</t>
        </r>
      </text>
    </comment>
    <comment ref="H3" authorId="0">
      <text>
        <r>
          <rPr>
            <b/>
            <sz val="8"/>
            <color indexed="81"/>
            <rFont val="Tahoma"/>
            <family val="2"/>
            <charset val="204"/>
          </rPr>
          <t>Бобер 6-7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8"/>
            <color indexed="81"/>
            <rFont val="Tahoma"/>
            <family val="2"/>
            <charset val="204"/>
          </rPr>
          <t>Бобер 2013
10-11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204"/>
          </rPr>
          <t>4 ИГРЫ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3" authorId="1">
      <text>
        <r>
          <rPr>
            <b/>
            <sz val="8"/>
            <color indexed="81"/>
            <rFont val="Tahoma"/>
            <charset val="1"/>
          </rPr>
          <t>Excel 1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M3" authorId="1">
      <text>
        <r>
          <rPr>
            <sz val="8"/>
            <color indexed="81"/>
            <rFont val="Tahoma"/>
            <charset val="1"/>
          </rPr>
          <t xml:space="preserve">График
</t>
        </r>
      </text>
    </comment>
    <comment ref="O3" authorId="0">
      <text>
        <r>
          <rPr>
            <b/>
            <sz val="8"/>
            <color indexed="81"/>
            <rFont val="Tahoma"/>
            <charset val="1"/>
          </rPr>
          <t>Поверхні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P3" authorId="0">
      <text>
        <r>
          <rPr>
            <b/>
            <sz val="8"/>
            <color indexed="81"/>
            <rFont val="Tahoma"/>
            <charset val="1"/>
          </rPr>
          <t>ЕСЛИ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Q3" authorId="0">
      <text>
        <r>
          <rPr>
            <b/>
            <sz val="8"/>
            <color indexed="81"/>
            <rFont val="Tahoma"/>
            <charset val="1"/>
          </rPr>
          <t>ЕСЛИ 2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R3" authorId="0">
      <text>
        <r>
          <rPr>
            <sz val="8"/>
            <color indexed="81"/>
            <rFont val="Tahoma"/>
            <charset val="1"/>
          </rPr>
          <t xml:space="preserve">контр с ВПР
</t>
        </r>
      </text>
    </comment>
    <comment ref="N7" authorId="1">
      <text>
        <r>
          <rPr>
            <b/>
            <sz val="8"/>
            <color indexed="81"/>
            <rFont val="Tahoma"/>
            <charset val="1"/>
          </rPr>
          <t xml:space="preserve">Нет работы
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N16" authorId="1">
      <text>
        <r>
          <rPr>
            <b/>
            <sz val="8"/>
            <color indexed="81"/>
            <rFont val="Tahoma"/>
            <charset val="1"/>
          </rPr>
          <t>Вариант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<sst xmlns="http://schemas.openxmlformats.org/spreadsheetml/2006/main" count="303" uniqueCount="70">
  <si>
    <r>
      <rPr>
        <b/>
        <sz val="9"/>
        <rFont val="Arial"/>
        <family val="2"/>
        <charset val="204"/>
      </rPr>
      <t>КОМЕНТАР</t>
    </r>
  </si>
  <si>
    <r>
      <rPr>
        <b/>
        <sz val="9"/>
        <rFont val="Arial"/>
        <family val="2"/>
        <charset val="204"/>
      </rPr>
      <t>ДАТА ОЦІНКИ</t>
    </r>
  </si>
  <si>
    <t>ПР</t>
  </si>
  <si>
    <t>Бабурнич</t>
  </si>
  <si>
    <t>н</t>
  </si>
  <si>
    <t>Бабюк Дмитрій</t>
  </si>
  <si>
    <t>Борщик</t>
  </si>
  <si>
    <t>Гриньов</t>
  </si>
  <si>
    <t>Докієнко</t>
  </si>
  <si>
    <t>Кошеля</t>
  </si>
  <si>
    <t>Корицький</t>
  </si>
  <si>
    <t>Міхєєв</t>
  </si>
  <si>
    <t>Науменко</t>
  </si>
  <si>
    <t>Ноздрін</t>
  </si>
  <si>
    <t>Оноприенко</t>
  </si>
  <si>
    <t>Пронин</t>
  </si>
  <si>
    <t>Тильняк Андрей</t>
  </si>
  <si>
    <t>Пр</t>
  </si>
  <si>
    <t>Ім</t>
  </si>
  <si>
    <t>Бабешко</t>
  </si>
  <si>
    <t>Аделіна</t>
  </si>
  <si>
    <t>Березіна</t>
  </si>
  <si>
    <t>Марія</t>
  </si>
  <si>
    <t>Анастасія</t>
  </si>
  <si>
    <t>Боженко</t>
  </si>
  <si>
    <t>Аліна</t>
  </si>
  <si>
    <t>Бондаренко</t>
  </si>
  <si>
    <t>Вознюк</t>
  </si>
  <si>
    <t>Яна</t>
  </si>
  <si>
    <t>Дзікевич</t>
  </si>
  <si>
    <t>Анна</t>
  </si>
  <si>
    <t>Задерейко</t>
  </si>
  <si>
    <t>Єва</t>
  </si>
  <si>
    <t>Зарічна</t>
  </si>
  <si>
    <t>Софія</t>
  </si>
  <si>
    <t>Іскандерова</t>
  </si>
  <si>
    <t>Гульнара</t>
  </si>
  <si>
    <t>Капітан</t>
  </si>
  <si>
    <t>Дарина</t>
  </si>
  <si>
    <t>Логвин</t>
  </si>
  <si>
    <t>Маргарита</t>
  </si>
  <si>
    <t>Момот</t>
  </si>
  <si>
    <t>Пузир</t>
  </si>
  <si>
    <t>Олександра</t>
  </si>
  <si>
    <t>Стасінєвич</t>
  </si>
  <si>
    <t>Діана</t>
  </si>
  <si>
    <t>Хівренко</t>
  </si>
  <si>
    <t>Чайченко</t>
  </si>
  <si>
    <t>Яркова</t>
  </si>
  <si>
    <t>Тільняк</t>
  </si>
  <si>
    <t>Мусаев Артем</t>
  </si>
  <si>
    <t>Юрій</t>
  </si>
  <si>
    <t>Бабюк</t>
  </si>
  <si>
    <t>Дмитрій</t>
  </si>
  <si>
    <t>Сергій</t>
  </si>
  <si>
    <t>Ілля</t>
  </si>
  <si>
    <t>Антон</t>
  </si>
  <si>
    <t>Матусяк</t>
  </si>
  <si>
    <t>Олексій</t>
  </si>
  <si>
    <t>Максим</t>
  </si>
  <si>
    <t>Мусаєв</t>
  </si>
  <si>
    <t>Артем</t>
  </si>
  <si>
    <t>Олег</t>
  </si>
  <si>
    <t>Пронін</t>
  </si>
  <si>
    <t>Андрій</t>
  </si>
  <si>
    <t>Матусяк Олексій</t>
  </si>
  <si>
    <t>Громова</t>
  </si>
  <si>
    <t>СЕМЕСТР</t>
  </si>
  <si>
    <t xml:space="preserve">Громова </t>
  </si>
  <si>
    <t>Тематична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</si>
</sst>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9"/>
      <name val="Arial"/>
      <family val="2"/>
      <charset val="204"/>
    </font>
    <font>
      <sz val="9"/>
      <name val="Arial Unicode MS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2"/>
      <color rgb="FF0070C0"/>
      <name val="Arial"/>
      <family val="2"/>
      <charset val="204"/>
    </font>
    <font>
      <b/>
      <sz val="14"/>
      <color rgb="FF0070C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 indent="1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 indent="1"/>
    </xf>
    <xf numFmtId="0" fontId="0" fillId="0" borderId="11" xfId="0" applyBorder="1" applyAlignment="1">
      <alignment horizontal="center"/>
    </xf>
    <xf numFmtId="16" fontId="0" fillId="0" borderId="11" xfId="0" applyNumberFormat="1" applyBorder="1" applyAlignment="1">
      <alignment horizontal="center" textRotation="90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16" fontId="0" fillId="0" borderId="11" xfId="0" applyNumberFormat="1" applyBorder="1" applyAlignment="1">
      <alignment textRotation="90"/>
    </xf>
    <xf numFmtId="0" fontId="0" fillId="0" borderId="11" xfId="0" applyFill="1" applyBorder="1"/>
    <xf numFmtId="0" fontId="0" fillId="0" borderId="11" xfId="0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/>
    </xf>
    <xf numFmtId="0" fontId="0" fillId="2" borderId="11" xfId="0" applyFill="1" applyBorder="1" applyAlignment="1">
      <alignment horizontal="center"/>
    </xf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" fontId="0" fillId="0" borderId="11" xfId="0" applyNumberFormat="1" applyBorder="1" applyAlignment="1">
      <alignment horizontal="center"/>
    </xf>
    <xf numFmtId="16" fontId="0" fillId="0" borderId="3" xfId="0" applyNumberFormat="1" applyBorder="1" applyAlignment="1">
      <alignment horizontal="center" vertical="top" textRotation="90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0" fillId="0" borderId="10" xfId="0" applyBorder="1" applyAlignment="1">
      <alignment horizontal="right" vertical="top"/>
    </xf>
    <xf numFmtId="0" fontId="0" fillId="0" borderId="8" xfId="0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0" fillId="4" borderId="11" xfId="0" applyFill="1" applyBorder="1" applyAlignment="1">
      <alignment horizontal="center"/>
    </xf>
    <xf numFmtId="0" fontId="0" fillId="2" borderId="4" xfId="0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16" fontId="10" fillId="0" borderId="11" xfId="0" applyNumberFormat="1" applyFont="1" applyBorder="1" applyAlignment="1">
      <alignment horizontal="center" textRotation="90"/>
    </xf>
    <xf numFmtId="1" fontId="10" fillId="0" borderId="11" xfId="0" applyNumberFormat="1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16" fontId="0" fillId="5" borderId="11" xfId="0" applyNumberFormat="1" applyFill="1" applyBorder="1" applyAlignment="1">
      <alignment horizontal="center" textRotation="90"/>
    </xf>
    <xf numFmtId="1" fontId="11" fillId="0" borderId="11" xfId="0" applyNumberFormat="1" applyFont="1" applyBorder="1" applyAlignment="1">
      <alignment horizontal="center"/>
    </xf>
    <xf numFmtId="16" fontId="0" fillId="5" borderId="11" xfId="0" applyNumberFormat="1" applyFill="1" applyBorder="1" applyAlignment="1">
      <alignment textRotation="90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 indent="1"/>
    </xf>
    <xf numFmtId="16" fontId="12" fillId="0" borderId="11" xfId="0" applyNumberFormat="1" applyFont="1" applyFill="1" applyBorder="1" applyAlignment="1">
      <alignment textRotation="90"/>
    </xf>
    <xf numFmtId="0" fontId="13" fillId="0" borderId="11" xfId="0" applyFont="1" applyBorder="1" applyAlignment="1">
      <alignment horizontal="center"/>
    </xf>
    <xf numFmtId="16" fontId="13" fillId="0" borderId="11" xfId="0" applyNumberFormat="1" applyFont="1" applyFill="1" applyBorder="1" applyAlignment="1">
      <alignment horizontal="center" textRotation="90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X40"/>
  <sheetViews>
    <sheetView zoomScaleNormal="100" workbookViewId="0">
      <selection activeCell="Q4" sqref="Q4"/>
    </sheetView>
  </sheetViews>
  <sheetFormatPr defaultRowHeight="12.75" x14ac:dyDescent="0.2"/>
  <cols>
    <col min="1" max="1" width="4.7109375" bestFit="1" customWidth="1"/>
    <col min="2" max="3" width="11.42578125" bestFit="1" customWidth="1"/>
    <col min="4" max="8" width="6.5703125" bestFit="1" customWidth="1"/>
    <col min="9" max="11" width="6.140625" bestFit="1" customWidth="1"/>
    <col min="12" max="18" width="6.5703125" bestFit="1" customWidth="1"/>
    <col min="19" max="23" width="6"/>
    <col min="24" max="24" width="7"/>
  </cols>
  <sheetData>
    <row r="1" spans="1:24" ht="33.75" customHeight="1" thickBot="1" x14ac:dyDescent="0.25"/>
    <row r="2" spans="1:24" ht="13.5" thickBot="1" x14ac:dyDescent="0.25">
      <c r="A2" s="38" t="s">
        <v>0</v>
      </c>
      <c r="B2" s="39"/>
      <c r="C2" s="26"/>
      <c r="D2" s="20">
        <v>1</v>
      </c>
      <c r="E2" s="19">
        <v>2</v>
      </c>
      <c r="F2" s="20">
        <v>3</v>
      </c>
      <c r="G2" s="19">
        <v>4</v>
      </c>
      <c r="H2" s="20">
        <v>5</v>
      </c>
      <c r="I2" s="19">
        <v>6</v>
      </c>
      <c r="J2" s="20">
        <v>7</v>
      </c>
      <c r="K2" s="19">
        <v>8</v>
      </c>
      <c r="L2" s="20">
        <v>9</v>
      </c>
      <c r="M2" s="19">
        <v>10</v>
      </c>
      <c r="N2" s="20">
        <v>11</v>
      </c>
      <c r="O2" s="19">
        <v>12</v>
      </c>
      <c r="P2" s="20">
        <v>13</v>
      </c>
      <c r="Q2" s="19">
        <v>14</v>
      </c>
      <c r="R2" s="20">
        <v>15</v>
      </c>
      <c r="S2" s="1"/>
      <c r="T2" s="1"/>
      <c r="U2" s="1"/>
      <c r="V2" s="1"/>
      <c r="W2" s="1"/>
      <c r="X2" s="1"/>
    </row>
    <row r="3" spans="1:24" ht="44.25" thickBot="1" x14ac:dyDescent="0.25">
      <c r="A3" s="38" t="s">
        <v>1</v>
      </c>
      <c r="B3" s="39"/>
      <c r="C3" s="26"/>
      <c r="D3" s="23">
        <v>42615</v>
      </c>
      <c r="E3" s="23">
        <v>42622</v>
      </c>
      <c r="F3" s="23">
        <v>42629</v>
      </c>
      <c r="G3" s="23">
        <v>42636</v>
      </c>
      <c r="H3" s="23">
        <v>42643</v>
      </c>
      <c r="I3" s="23">
        <v>42650</v>
      </c>
      <c r="J3" s="23">
        <v>42664</v>
      </c>
      <c r="K3" s="23">
        <v>42671</v>
      </c>
      <c r="L3" s="23">
        <v>42685</v>
      </c>
      <c r="M3" s="23">
        <v>42692</v>
      </c>
      <c r="N3" s="23">
        <v>42699</v>
      </c>
      <c r="O3" s="23">
        <v>42706</v>
      </c>
      <c r="P3" s="23">
        <v>42713</v>
      </c>
      <c r="Q3" s="23">
        <v>42720</v>
      </c>
      <c r="R3" s="23">
        <v>42727</v>
      </c>
      <c r="S3" s="19"/>
      <c r="T3" s="19"/>
      <c r="U3" s="19"/>
      <c r="V3" s="19"/>
      <c r="W3" s="19"/>
      <c r="X3" s="19"/>
    </row>
    <row r="4" spans="1:24" ht="13.5" thickBot="1" x14ac:dyDescent="0.25">
      <c r="A4" s="2">
        <v>1</v>
      </c>
      <c r="B4" s="3" t="s">
        <v>19</v>
      </c>
      <c r="C4" s="27" t="s">
        <v>20</v>
      </c>
      <c r="D4" s="20"/>
      <c r="E4" s="19"/>
      <c r="F4" s="19" t="s">
        <v>4</v>
      </c>
      <c r="G4" s="19"/>
      <c r="H4" s="19"/>
      <c r="I4" s="19"/>
      <c r="J4" s="25" t="s">
        <v>4</v>
      </c>
      <c r="K4" s="19" t="s">
        <v>4</v>
      </c>
      <c r="L4" s="19"/>
      <c r="M4" s="19"/>
      <c r="N4" s="19"/>
      <c r="O4" s="19" t="s">
        <v>4</v>
      </c>
      <c r="P4" s="25"/>
      <c r="Q4" s="19"/>
      <c r="R4" s="19"/>
      <c r="S4" s="19"/>
      <c r="T4" s="19"/>
      <c r="U4" s="19"/>
      <c r="V4" s="19"/>
      <c r="W4" s="19"/>
      <c r="X4" s="19"/>
    </row>
    <row r="5" spans="1:24" ht="13.5" thickBot="1" x14ac:dyDescent="0.25">
      <c r="A5" s="2">
        <v>2</v>
      </c>
      <c r="B5" s="3" t="s">
        <v>3</v>
      </c>
      <c r="C5" s="27" t="s">
        <v>51</v>
      </c>
      <c r="D5" s="20"/>
      <c r="E5" s="19"/>
      <c r="F5" s="19" t="s">
        <v>4</v>
      </c>
      <c r="G5" s="19"/>
      <c r="H5" s="19"/>
      <c r="I5" s="19"/>
      <c r="J5" s="19"/>
      <c r="K5" s="19"/>
      <c r="L5" s="19"/>
      <c r="M5" s="19"/>
      <c r="N5" s="19"/>
      <c r="O5" s="19"/>
      <c r="P5" s="25" t="s">
        <v>4</v>
      </c>
      <c r="Q5" s="19"/>
      <c r="R5" s="19"/>
      <c r="S5" s="19"/>
      <c r="T5" s="19"/>
      <c r="U5" s="19"/>
      <c r="V5" s="19"/>
      <c r="W5" s="19"/>
      <c r="X5" s="19"/>
    </row>
    <row r="6" spans="1:24" ht="13.5" thickBot="1" x14ac:dyDescent="0.25">
      <c r="A6" s="2">
        <v>3</v>
      </c>
      <c r="B6" s="3" t="s">
        <v>52</v>
      </c>
      <c r="C6" s="27" t="s">
        <v>53</v>
      </c>
      <c r="D6" s="20"/>
      <c r="E6" s="19"/>
      <c r="F6" s="19"/>
      <c r="G6" s="19"/>
      <c r="H6" s="19"/>
      <c r="I6" s="19"/>
      <c r="J6" s="19"/>
      <c r="K6" s="19" t="s">
        <v>4</v>
      </c>
      <c r="L6" s="19"/>
      <c r="M6" s="19"/>
      <c r="N6" s="19"/>
      <c r="O6" s="19" t="s">
        <v>4</v>
      </c>
      <c r="P6" s="25" t="s">
        <v>4</v>
      </c>
      <c r="Q6" s="19"/>
      <c r="R6" s="19"/>
      <c r="S6" s="19"/>
      <c r="T6" s="19"/>
      <c r="U6" s="19"/>
      <c r="V6" s="19"/>
      <c r="W6" s="19"/>
      <c r="X6" s="19"/>
    </row>
    <row r="7" spans="1:24" ht="13.5" thickBot="1" x14ac:dyDescent="0.25">
      <c r="A7" s="2">
        <v>4</v>
      </c>
      <c r="B7" s="3" t="s">
        <v>21</v>
      </c>
      <c r="C7" s="27" t="s">
        <v>22</v>
      </c>
      <c r="D7" s="20"/>
      <c r="E7" s="19"/>
      <c r="F7" s="19"/>
      <c r="G7" s="19"/>
      <c r="H7" s="19"/>
      <c r="I7" s="19"/>
      <c r="J7" s="25" t="s">
        <v>4</v>
      </c>
      <c r="K7" s="19"/>
      <c r="L7" s="19"/>
      <c r="M7" s="19"/>
      <c r="N7" s="19"/>
      <c r="O7" s="30"/>
      <c r="P7" s="25" t="s">
        <v>4</v>
      </c>
      <c r="Q7" s="19"/>
      <c r="R7" s="19"/>
      <c r="S7" s="19"/>
      <c r="T7" s="19"/>
      <c r="U7" s="19"/>
      <c r="V7" s="19"/>
      <c r="W7" s="19"/>
      <c r="X7" s="19"/>
    </row>
    <row r="8" spans="1:24" ht="13.5" thickBot="1" x14ac:dyDescent="0.25">
      <c r="A8" s="2">
        <v>5</v>
      </c>
      <c r="B8" s="3" t="s">
        <v>66</v>
      </c>
      <c r="C8" s="27" t="s">
        <v>23</v>
      </c>
      <c r="D8" s="20"/>
      <c r="E8" s="19"/>
      <c r="F8" s="19"/>
      <c r="G8" s="19"/>
      <c r="H8" s="19"/>
      <c r="I8" s="19"/>
      <c r="J8" s="19"/>
      <c r="K8" s="19"/>
      <c r="L8" s="19"/>
      <c r="M8" s="19"/>
      <c r="N8" s="19"/>
      <c r="O8" s="30"/>
      <c r="P8" s="25" t="s">
        <v>4</v>
      </c>
      <c r="Q8" s="19"/>
      <c r="R8" s="19"/>
      <c r="S8" s="19"/>
      <c r="T8" s="19"/>
      <c r="U8" s="19"/>
      <c r="V8" s="19"/>
      <c r="W8" s="19"/>
      <c r="X8" s="19"/>
    </row>
    <row r="9" spans="1:24" ht="13.5" thickBot="1" x14ac:dyDescent="0.25">
      <c r="A9" s="2">
        <v>6</v>
      </c>
      <c r="B9" s="3" t="s">
        <v>24</v>
      </c>
      <c r="C9" s="27" t="s">
        <v>25</v>
      </c>
      <c r="D9" s="20"/>
      <c r="E9" s="19"/>
      <c r="F9" s="19" t="s">
        <v>4</v>
      </c>
      <c r="G9" s="19"/>
      <c r="H9" s="19"/>
      <c r="I9" s="19"/>
      <c r="J9" s="25" t="s">
        <v>4</v>
      </c>
      <c r="K9" s="19" t="s">
        <v>4</v>
      </c>
      <c r="L9" s="19"/>
      <c r="M9" s="19"/>
      <c r="N9" s="19"/>
      <c r="O9" s="19" t="s">
        <v>4</v>
      </c>
      <c r="P9" s="25" t="s">
        <v>4</v>
      </c>
      <c r="Q9" s="19"/>
      <c r="R9" s="19"/>
      <c r="S9" s="19"/>
      <c r="T9" s="19"/>
      <c r="U9" s="19"/>
      <c r="V9" s="19"/>
      <c r="W9" s="19"/>
      <c r="X9" s="19"/>
    </row>
    <row r="10" spans="1:24" ht="13.5" thickBot="1" x14ac:dyDescent="0.25">
      <c r="A10" s="2">
        <v>7</v>
      </c>
      <c r="B10" s="3" t="s">
        <v>6</v>
      </c>
      <c r="C10" s="27" t="s">
        <v>54</v>
      </c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 t="s">
        <v>4</v>
      </c>
      <c r="O10" s="19" t="s">
        <v>4</v>
      </c>
      <c r="P10" s="25" t="s">
        <v>4</v>
      </c>
      <c r="Q10" s="19"/>
      <c r="R10" s="19"/>
      <c r="S10" s="19"/>
      <c r="T10" s="19"/>
      <c r="U10" s="19"/>
      <c r="V10" s="19"/>
      <c r="W10" s="19"/>
      <c r="X10" s="19"/>
    </row>
    <row r="11" spans="1:24" ht="13.5" thickBot="1" x14ac:dyDescent="0.25">
      <c r="A11" s="2">
        <v>8</v>
      </c>
      <c r="B11" s="3" t="s">
        <v>27</v>
      </c>
      <c r="C11" s="27" t="s">
        <v>28</v>
      </c>
      <c r="D11" s="20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3.5" thickBot="1" x14ac:dyDescent="0.25">
      <c r="A12" s="2">
        <v>9</v>
      </c>
      <c r="B12" s="3" t="s">
        <v>7</v>
      </c>
      <c r="C12" s="27" t="s">
        <v>54</v>
      </c>
      <c r="D12" s="20"/>
      <c r="E12" s="19"/>
      <c r="F12" s="19"/>
      <c r="G12" s="19"/>
      <c r="H12" s="25" t="s">
        <v>4</v>
      </c>
      <c r="I12" s="19"/>
      <c r="J12" s="19"/>
      <c r="K12" s="19"/>
      <c r="L12" s="19"/>
      <c r="M12" s="19"/>
      <c r="N12" s="19"/>
      <c r="O12" s="19" t="s">
        <v>4</v>
      </c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3.5" thickBot="1" x14ac:dyDescent="0.25">
      <c r="A13" s="2">
        <v>10</v>
      </c>
      <c r="B13" s="3" t="s">
        <v>29</v>
      </c>
      <c r="C13" s="27" t="s">
        <v>30</v>
      </c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3.5" thickBot="1" x14ac:dyDescent="0.25">
      <c r="A14" s="2">
        <v>11</v>
      </c>
      <c r="B14" s="3" t="s">
        <v>8</v>
      </c>
      <c r="C14" s="27" t="s">
        <v>55</v>
      </c>
      <c r="D14" s="20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13.5" thickBot="1" x14ac:dyDescent="0.25">
      <c r="A15" s="2">
        <v>12</v>
      </c>
      <c r="B15" s="3" t="s">
        <v>31</v>
      </c>
      <c r="C15" s="27" t="s">
        <v>32</v>
      </c>
      <c r="D15" s="20"/>
      <c r="E15" s="19"/>
      <c r="F15" s="19" t="s">
        <v>4</v>
      </c>
      <c r="G15" s="19"/>
      <c r="H15" s="19"/>
      <c r="I15" s="19"/>
      <c r="J15" s="19"/>
      <c r="K15" s="19" t="s">
        <v>4</v>
      </c>
      <c r="L15" s="19"/>
      <c r="M15" s="19"/>
      <c r="N15" s="19"/>
      <c r="O15" s="19"/>
      <c r="P15" s="25" t="s">
        <v>4</v>
      </c>
      <c r="Q15" s="19"/>
      <c r="R15" s="19"/>
      <c r="S15" s="19"/>
      <c r="T15" s="19"/>
      <c r="U15" s="19"/>
      <c r="V15" s="19"/>
      <c r="W15" s="19"/>
      <c r="X15" s="19"/>
    </row>
    <row r="16" spans="1:24" ht="13.5" thickBot="1" x14ac:dyDescent="0.25">
      <c r="A16" s="2">
        <v>13</v>
      </c>
      <c r="B16" s="3" t="s">
        <v>33</v>
      </c>
      <c r="C16" s="27" t="s">
        <v>34</v>
      </c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 t="s">
        <v>4</v>
      </c>
      <c r="P16" s="25" t="s">
        <v>4</v>
      </c>
      <c r="Q16" s="19"/>
      <c r="R16" s="19"/>
      <c r="S16" s="19"/>
      <c r="T16" s="19"/>
      <c r="U16" s="19"/>
      <c r="V16" s="19"/>
      <c r="W16" s="19"/>
      <c r="X16" s="19"/>
    </row>
    <row r="17" spans="1:24" ht="13.5" thickBot="1" x14ac:dyDescent="0.25">
      <c r="A17" s="2">
        <v>14</v>
      </c>
      <c r="B17" s="3" t="s">
        <v>35</v>
      </c>
      <c r="C17" s="27" t="s">
        <v>36</v>
      </c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13.5" thickBot="1" x14ac:dyDescent="0.25">
      <c r="A18" s="2">
        <v>15</v>
      </c>
      <c r="B18" s="3" t="s">
        <v>37</v>
      </c>
      <c r="C18" s="27" t="s">
        <v>38</v>
      </c>
      <c r="D18" s="20"/>
      <c r="E18" s="19"/>
      <c r="F18" s="19"/>
      <c r="G18" s="19"/>
      <c r="H18" s="19"/>
      <c r="I18" s="19"/>
      <c r="J18" s="25" t="s">
        <v>4</v>
      </c>
      <c r="K18" s="19" t="s">
        <v>4</v>
      </c>
      <c r="L18" s="19"/>
      <c r="M18" s="19"/>
      <c r="N18" s="19"/>
      <c r="O18" s="19" t="s">
        <v>4</v>
      </c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4.25" thickBot="1" x14ac:dyDescent="0.25">
      <c r="A19" s="2">
        <v>16</v>
      </c>
      <c r="B19" s="14" t="s">
        <v>10</v>
      </c>
      <c r="C19" s="28" t="s">
        <v>56</v>
      </c>
      <c r="D19" s="20"/>
      <c r="E19" s="19"/>
      <c r="F19" s="19"/>
      <c r="G19" s="19"/>
      <c r="H19" s="19"/>
      <c r="I19" s="19"/>
      <c r="J19" s="19"/>
      <c r="K19" s="19"/>
      <c r="L19" s="19"/>
      <c r="M19" s="19"/>
      <c r="N19" s="19" t="s">
        <v>4</v>
      </c>
      <c r="O19" s="19" t="s">
        <v>4</v>
      </c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3.5" thickBot="1" x14ac:dyDescent="0.25">
      <c r="A20" s="2">
        <v>17</v>
      </c>
      <c r="B20" s="3" t="s">
        <v>9</v>
      </c>
      <c r="C20" s="27" t="s">
        <v>55</v>
      </c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5" t="s">
        <v>4</v>
      </c>
      <c r="Q20" s="19"/>
      <c r="R20" s="19"/>
      <c r="S20" s="19"/>
      <c r="T20" s="19"/>
      <c r="U20" s="19"/>
      <c r="V20" s="19"/>
      <c r="W20" s="19"/>
      <c r="X20" s="19"/>
    </row>
    <row r="21" spans="1:24" ht="13.5" thickBot="1" x14ac:dyDescent="0.25">
      <c r="A21" s="2">
        <v>18</v>
      </c>
      <c r="B21" s="3" t="s">
        <v>39</v>
      </c>
      <c r="C21" s="27" t="s">
        <v>40</v>
      </c>
      <c r="D21" s="20"/>
      <c r="E21" s="19"/>
      <c r="F21" s="19" t="s">
        <v>4</v>
      </c>
      <c r="G21" s="19"/>
      <c r="H21" s="19"/>
      <c r="I21" s="19"/>
      <c r="J21" s="25" t="s">
        <v>4</v>
      </c>
      <c r="K21" s="19" t="s">
        <v>4</v>
      </c>
      <c r="L21" s="19"/>
      <c r="M21" s="19"/>
      <c r="N21" s="19" t="s">
        <v>4</v>
      </c>
      <c r="O21" s="19"/>
      <c r="P21" s="25" t="s">
        <v>4</v>
      </c>
      <c r="Q21" s="19"/>
      <c r="R21" s="19"/>
      <c r="S21" s="19"/>
      <c r="T21" s="19"/>
      <c r="U21" s="19"/>
      <c r="V21" s="19"/>
      <c r="W21" s="19"/>
      <c r="X21" s="19"/>
    </row>
    <row r="22" spans="1:24" ht="13.5" thickBot="1" x14ac:dyDescent="0.25">
      <c r="A22" s="2">
        <v>19</v>
      </c>
      <c r="B22" s="3" t="s">
        <v>57</v>
      </c>
      <c r="C22" s="27" t="s">
        <v>58</v>
      </c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 t="s">
        <v>4</v>
      </c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13.5" thickBot="1" x14ac:dyDescent="0.25">
      <c r="A23" s="2">
        <v>20</v>
      </c>
      <c r="B23" s="3" t="s">
        <v>11</v>
      </c>
      <c r="C23" s="27" t="s">
        <v>59</v>
      </c>
      <c r="D23" s="20"/>
      <c r="E23" s="19"/>
      <c r="F23" s="19" t="s">
        <v>4</v>
      </c>
      <c r="G23" s="19"/>
      <c r="H23" s="19"/>
      <c r="I23" s="19"/>
      <c r="J23" s="19"/>
      <c r="K23" s="19"/>
      <c r="L23" s="19"/>
      <c r="M23" s="19"/>
      <c r="N23" s="19" t="s">
        <v>4</v>
      </c>
      <c r="O23" s="19"/>
      <c r="P23" s="25" t="s">
        <v>4</v>
      </c>
      <c r="Q23" s="19"/>
      <c r="R23" s="19"/>
      <c r="S23" s="19"/>
      <c r="T23" s="19"/>
      <c r="U23" s="19"/>
      <c r="V23" s="19"/>
      <c r="W23" s="19"/>
      <c r="X23" s="19"/>
    </row>
    <row r="24" spans="1:24" ht="13.5" thickBot="1" x14ac:dyDescent="0.25">
      <c r="A24" s="2">
        <v>21</v>
      </c>
      <c r="B24" s="3" t="s">
        <v>41</v>
      </c>
      <c r="C24" s="27" t="s">
        <v>28</v>
      </c>
      <c r="D24" s="20"/>
      <c r="E24" s="19"/>
      <c r="F24" s="19"/>
      <c r="G24" s="19"/>
      <c r="H24" s="19"/>
      <c r="I24" s="19"/>
      <c r="J24" s="19"/>
      <c r="K24" s="19" t="s">
        <v>4</v>
      </c>
      <c r="L24" s="19"/>
      <c r="M24" s="19"/>
      <c r="N24" s="19"/>
      <c r="O24" s="19" t="s">
        <v>4</v>
      </c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13.5" thickBot="1" x14ac:dyDescent="0.25">
      <c r="A25" s="2">
        <v>22</v>
      </c>
      <c r="B25" s="3" t="s">
        <v>60</v>
      </c>
      <c r="C25" s="27" t="s">
        <v>61</v>
      </c>
      <c r="D25" s="20"/>
      <c r="E25" s="19"/>
      <c r="F25" s="19"/>
      <c r="G25" s="19"/>
      <c r="H25" s="19"/>
      <c r="I25" s="19"/>
      <c r="J25" s="25" t="s">
        <v>4</v>
      </c>
      <c r="K25" s="19"/>
      <c r="L25" s="19"/>
      <c r="M25" s="19"/>
      <c r="N25" s="19" t="s">
        <v>4</v>
      </c>
      <c r="O25" s="19" t="s">
        <v>4</v>
      </c>
      <c r="P25" s="25"/>
      <c r="Q25" s="19"/>
      <c r="R25" s="19"/>
      <c r="S25" s="19"/>
      <c r="T25" s="19"/>
      <c r="U25" s="19"/>
      <c r="V25" s="19"/>
      <c r="W25" s="19"/>
      <c r="X25" s="19"/>
    </row>
    <row r="26" spans="1:24" ht="13.5" thickBot="1" x14ac:dyDescent="0.25">
      <c r="A26" s="2">
        <v>23</v>
      </c>
      <c r="B26" s="3" t="s">
        <v>12</v>
      </c>
      <c r="C26" s="27" t="s">
        <v>62</v>
      </c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5" t="s">
        <v>4</v>
      </c>
      <c r="Q26" s="19"/>
      <c r="R26" s="19"/>
      <c r="S26" s="19"/>
      <c r="T26" s="19"/>
      <c r="U26" s="19"/>
      <c r="V26" s="19"/>
      <c r="W26" s="19"/>
      <c r="X26" s="19"/>
    </row>
    <row r="27" spans="1:24" ht="13.5" thickBot="1" x14ac:dyDescent="0.25">
      <c r="A27" s="2">
        <v>24</v>
      </c>
      <c r="B27" s="3" t="s">
        <v>13</v>
      </c>
      <c r="C27" s="27" t="s">
        <v>62</v>
      </c>
      <c r="D27" s="20"/>
      <c r="E27" s="19"/>
      <c r="F27" s="19" t="s">
        <v>4</v>
      </c>
      <c r="G27" s="19"/>
      <c r="H27" s="19"/>
      <c r="I27" s="19"/>
      <c r="J27" s="19"/>
      <c r="K27" s="19" t="s">
        <v>4</v>
      </c>
      <c r="L27" s="19"/>
      <c r="M27" s="19"/>
      <c r="N27" s="19"/>
      <c r="O27" s="19" t="s">
        <v>4</v>
      </c>
      <c r="P27" s="25" t="s">
        <v>4</v>
      </c>
      <c r="Q27" s="19"/>
      <c r="R27" s="19"/>
      <c r="S27" s="19"/>
      <c r="T27" s="19"/>
      <c r="U27" s="19"/>
      <c r="V27" s="19"/>
      <c r="W27" s="19"/>
      <c r="X27" s="19"/>
    </row>
    <row r="28" spans="1:24" ht="13.5" thickBot="1" x14ac:dyDescent="0.25">
      <c r="A28" s="2">
        <v>25</v>
      </c>
      <c r="B28" s="3" t="s">
        <v>63</v>
      </c>
      <c r="C28" s="27" t="s">
        <v>58</v>
      </c>
      <c r="D28" s="20"/>
      <c r="E28" s="19"/>
      <c r="F28" s="19"/>
      <c r="G28" s="19"/>
      <c r="H28" s="19"/>
      <c r="I28" s="19"/>
      <c r="J28" s="19"/>
      <c r="K28" s="19"/>
      <c r="L28" s="19"/>
      <c r="M28" s="19"/>
      <c r="N28" s="19" t="s">
        <v>4</v>
      </c>
      <c r="O28" s="19"/>
      <c r="P28" s="25" t="s">
        <v>4</v>
      </c>
      <c r="Q28" s="19"/>
      <c r="R28" s="19"/>
      <c r="S28" s="19"/>
      <c r="T28" s="19"/>
      <c r="U28" s="19"/>
      <c r="V28" s="19"/>
      <c r="W28" s="19"/>
      <c r="X28" s="19"/>
    </row>
    <row r="29" spans="1:24" ht="13.5" thickBot="1" x14ac:dyDescent="0.25">
      <c r="A29" s="2">
        <v>26</v>
      </c>
      <c r="B29" s="3" t="s">
        <v>42</v>
      </c>
      <c r="C29" s="27" t="s">
        <v>43</v>
      </c>
      <c r="D29" s="21"/>
      <c r="E29" s="19"/>
      <c r="F29" s="19" t="s">
        <v>4</v>
      </c>
      <c r="G29" s="19"/>
      <c r="H29" s="19"/>
      <c r="I29" s="19"/>
      <c r="J29" s="19"/>
      <c r="K29" s="19" t="s">
        <v>4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13.5" thickBot="1" x14ac:dyDescent="0.25">
      <c r="A30" s="2">
        <v>27</v>
      </c>
      <c r="B30" s="3" t="s">
        <v>44</v>
      </c>
      <c r="C30" s="27" t="s">
        <v>45</v>
      </c>
      <c r="D30" s="20"/>
      <c r="E30" s="19"/>
      <c r="F30" s="19"/>
      <c r="G30" s="19"/>
      <c r="H30" s="19"/>
      <c r="I30" s="19"/>
      <c r="J30" s="25" t="s">
        <v>4</v>
      </c>
      <c r="K30" s="19" t="s">
        <v>4</v>
      </c>
      <c r="L30" s="19"/>
      <c r="M30" s="19"/>
      <c r="N30" s="19"/>
      <c r="O30" s="19" t="s">
        <v>4</v>
      </c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3.5" thickBot="1" x14ac:dyDescent="0.25">
      <c r="A31" s="2">
        <v>28</v>
      </c>
      <c r="B31" s="3" t="s">
        <v>46</v>
      </c>
      <c r="C31" s="27" t="s">
        <v>30</v>
      </c>
      <c r="D31" s="20"/>
      <c r="E31" s="19"/>
      <c r="F31" s="19"/>
      <c r="G31" s="19"/>
      <c r="H31" s="19"/>
      <c r="I31" s="19"/>
      <c r="J31" s="25" t="s">
        <v>4</v>
      </c>
      <c r="K31" s="19" t="s">
        <v>4</v>
      </c>
      <c r="L31" s="19"/>
      <c r="M31" s="19"/>
      <c r="N31" s="19" t="s">
        <v>4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13.5" thickBot="1" x14ac:dyDescent="0.25">
      <c r="A32" s="2">
        <v>29</v>
      </c>
      <c r="B32" s="3" t="s">
        <v>47</v>
      </c>
      <c r="C32" s="27" t="s">
        <v>28</v>
      </c>
      <c r="D32" s="20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 t="s">
        <v>4</v>
      </c>
      <c r="P32" s="25" t="s">
        <v>4</v>
      </c>
      <c r="Q32" s="19"/>
      <c r="R32" s="19"/>
      <c r="S32" s="19"/>
      <c r="T32" s="19"/>
      <c r="U32" s="19"/>
      <c r="V32" s="19"/>
      <c r="W32" s="19"/>
      <c r="X32" s="19"/>
    </row>
    <row r="33" spans="1:24" ht="14.25" thickBot="1" x14ac:dyDescent="0.25">
      <c r="A33" s="2">
        <v>30</v>
      </c>
      <c r="B33" s="14" t="s">
        <v>49</v>
      </c>
      <c r="C33" s="28" t="s">
        <v>64</v>
      </c>
      <c r="D33" s="20"/>
      <c r="E33" s="19"/>
      <c r="F33" s="19" t="s">
        <v>4</v>
      </c>
      <c r="G33" s="19"/>
      <c r="H33" s="19"/>
      <c r="I33" s="19"/>
      <c r="J33" s="19"/>
      <c r="K33" s="19"/>
      <c r="L33" s="19"/>
      <c r="M33" s="19"/>
      <c r="N33" s="19"/>
      <c r="O33" s="19" t="s">
        <v>4</v>
      </c>
      <c r="P33" s="25" t="s">
        <v>4</v>
      </c>
      <c r="Q33" s="19"/>
      <c r="R33" s="19"/>
      <c r="S33" s="19"/>
      <c r="T33" s="19"/>
      <c r="U33" s="19"/>
      <c r="V33" s="19"/>
      <c r="W33" s="19"/>
      <c r="X33" s="19"/>
    </row>
    <row r="34" spans="1:24" ht="13.5" thickBot="1" x14ac:dyDescent="0.25">
      <c r="A34" s="2">
        <v>31</v>
      </c>
      <c r="B34" s="3" t="s">
        <v>48</v>
      </c>
      <c r="C34" s="27" t="s">
        <v>30</v>
      </c>
      <c r="D34" s="20"/>
      <c r="E34" s="19"/>
      <c r="F34" s="19"/>
      <c r="G34" s="19"/>
      <c r="H34" s="19"/>
      <c r="I34" s="19"/>
      <c r="J34" s="19"/>
      <c r="K34" s="19" t="s">
        <v>4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ht="13.5" thickBot="1" x14ac:dyDescent="0.25">
      <c r="A35" s="2">
        <v>32</v>
      </c>
      <c r="B35" s="12" t="s">
        <v>26</v>
      </c>
      <c r="C35" s="11" t="s">
        <v>25</v>
      </c>
      <c r="D35" s="20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ht="13.5" thickBot="1" x14ac:dyDescent="0.25">
      <c r="A36" s="4"/>
      <c r="B36" s="1"/>
      <c r="C36" s="27"/>
      <c r="D36" s="20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ht="13.5" thickBot="1" x14ac:dyDescent="0.25">
      <c r="A37" s="4"/>
      <c r="B37" s="1"/>
      <c r="C37" s="27"/>
      <c r="D37" s="20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ht="13.5" thickBot="1" x14ac:dyDescent="0.25">
      <c r="A38" s="4"/>
      <c r="B38" s="1"/>
      <c r="C38" s="27"/>
      <c r="D38" s="20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13.5" thickBot="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</row>
    <row r="40" spans="1:24" x14ac:dyDescent="0.2">
      <c r="D40">
        <f t="shared" ref="D40:J40" si="0">COUNTIF(D4:D38,"н")</f>
        <v>0</v>
      </c>
      <c r="E40">
        <f t="shared" si="0"/>
        <v>0</v>
      </c>
      <c r="F40">
        <f t="shared" si="0"/>
        <v>9</v>
      </c>
      <c r="G40">
        <f t="shared" si="0"/>
        <v>0</v>
      </c>
      <c r="H40">
        <f t="shared" si="0"/>
        <v>1</v>
      </c>
      <c r="I40">
        <f t="shared" si="0"/>
        <v>0</v>
      </c>
      <c r="J40">
        <f t="shared" si="0"/>
        <v>8</v>
      </c>
      <c r="K40">
        <f>COUNTIF(K4:K38,"н")</f>
        <v>12</v>
      </c>
    </row>
  </sheetData>
  <mergeCells count="3">
    <mergeCell ref="A3:B3"/>
    <mergeCell ref="A39:X39"/>
    <mergeCell ref="A2:B2"/>
  </mergeCells>
  <conditionalFormatting sqref="D4:X38">
    <cfRule type="cellIs" dxfId="7" priority="1" operator="equal">
      <formula>"н"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T19"/>
  <sheetViews>
    <sheetView tabSelected="1" topLeftCell="A2" zoomScale="145" zoomScaleNormal="145" workbookViewId="0">
      <selection activeCell="Q16" sqref="Q16"/>
    </sheetView>
  </sheetViews>
  <sheetFormatPr defaultRowHeight="12.75" x14ac:dyDescent="0.2"/>
  <cols>
    <col min="1" max="1" width="3" bestFit="1" customWidth="1"/>
    <col min="2" max="2" width="26.7109375" customWidth="1"/>
    <col min="3" max="6" width="3.28515625" bestFit="1" customWidth="1"/>
    <col min="7" max="7" width="4" customWidth="1"/>
    <col min="8" max="9" width="3.28515625" bestFit="1" customWidth="1"/>
    <col min="10" max="10" width="3.28515625" customWidth="1"/>
    <col min="11" max="18" width="3.28515625" bestFit="1" customWidth="1"/>
    <col min="19" max="19" width="3.28515625" customWidth="1"/>
    <col min="20" max="20" width="4.42578125" bestFit="1" customWidth="1"/>
  </cols>
  <sheetData>
    <row r="1" spans="1:20" ht="44.25" customHeight="1" x14ac:dyDescent="0.2"/>
    <row r="2" spans="1:20" x14ac:dyDescent="0.2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/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45"/>
    </row>
    <row r="3" spans="1:20" ht="73.5" x14ac:dyDescent="0.2">
      <c r="B3" s="17" t="s">
        <v>2</v>
      </c>
      <c r="C3" s="6">
        <v>42615</v>
      </c>
      <c r="D3" s="6">
        <v>42622</v>
      </c>
      <c r="E3" s="6">
        <v>42629</v>
      </c>
      <c r="F3" s="35">
        <v>42636</v>
      </c>
      <c r="G3" s="6">
        <v>42643</v>
      </c>
      <c r="H3" s="6">
        <v>42650</v>
      </c>
      <c r="I3" s="35">
        <v>42664</v>
      </c>
      <c r="J3" s="44" t="s">
        <v>69</v>
      </c>
      <c r="K3" s="6">
        <v>42671</v>
      </c>
      <c r="L3" s="6">
        <v>42685</v>
      </c>
      <c r="M3" s="6">
        <v>42692</v>
      </c>
      <c r="N3" s="6">
        <v>42699</v>
      </c>
      <c r="O3" s="6">
        <v>42706</v>
      </c>
      <c r="P3" s="6">
        <v>42713</v>
      </c>
      <c r="Q3" s="6">
        <v>42720</v>
      </c>
      <c r="R3" s="6">
        <v>42727</v>
      </c>
      <c r="S3" s="44" t="s">
        <v>69</v>
      </c>
    </row>
    <row r="4" spans="1:20" ht="18" x14ac:dyDescent="0.25">
      <c r="A4" s="5">
        <v>1</v>
      </c>
      <c r="B4" s="7" t="s">
        <v>3</v>
      </c>
      <c r="C4" s="5"/>
      <c r="D4" s="5"/>
      <c r="E4" s="5" t="s">
        <v>4</v>
      </c>
      <c r="F4" s="34">
        <f>AVERAGE(7,9,6)</f>
        <v>7.333333333333333</v>
      </c>
      <c r="G4" s="22">
        <v>9</v>
      </c>
      <c r="H4" s="5">
        <v>8</v>
      </c>
      <c r="I4" s="5">
        <f>AVERAGE(10,6)</f>
        <v>8</v>
      </c>
      <c r="J4" s="43">
        <f>AVERAGE(C4:I4)</f>
        <v>8.0833333333333321</v>
      </c>
      <c r="K4" s="5">
        <v>7</v>
      </c>
      <c r="L4" s="24"/>
      <c r="M4" s="5">
        <v>12</v>
      </c>
      <c r="N4" s="24">
        <v>5</v>
      </c>
      <c r="O4" s="5">
        <v>11</v>
      </c>
      <c r="P4" s="5" t="s">
        <v>4</v>
      </c>
      <c r="Q4" s="5" t="s">
        <v>4</v>
      </c>
      <c r="R4" s="5"/>
      <c r="S4" s="43">
        <f>AVERAGE(K4:R4)</f>
        <v>8.75</v>
      </c>
      <c r="T4" s="36">
        <f>AVERAGE(J4,S4)</f>
        <v>8.4166666666666661</v>
      </c>
    </row>
    <row r="5" spans="1:20" ht="18" x14ac:dyDescent="0.25">
      <c r="A5" s="5">
        <v>2</v>
      </c>
      <c r="B5" s="7" t="s">
        <v>5</v>
      </c>
      <c r="C5" s="5"/>
      <c r="D5" s="5">
        <v>10</v>
      </c>
      <c r="E5" s="5">
        <v>10</v>
      </c>
      <c r="F5" s="34">
        <f>AVERAGE(10,11,11)</f>
        <v>10.666666666666666</v>
      </c>
      <c r="G5" s="22">
        <v>9</v>
      </c>
      <c r="H5" s="5">
        <v>9</v>
      </c>
      <c r="I5" s="5">
        <f>AVERAGE(12,12,12)</f>
        <v>12</v>
      </c>
      <c r="J5" s="43">
        <f t="shared" ref="J5:J18" si="0">AVERAGE(C5:I5)</f>
        <v>10.111111111111111</v>
      </c>
      <c r="K5" s="5" t="s">
        <v>4</v>
      </c>
      <c r="L5" s="24"/>
      <c r="M5" s="5">
        <v>7</v>
      </c>
      <c r="N5" s="24">
        <v>3</v>
      </c>
      <c r="O5" s="5">
        <v>3</v>
      </c>
      <c r="P5" s="5" t="s">
        <v>4</v>
      </c>
      <c r="Q5" s="5">
        <v>6</v>
      </c>
      <c r="R5" s="5"/>
      <c r="S5" s="43">
        <f t="shared" ref="S5:S18" si="1">AVERAGE(K5:R5)</f>
        <v>4.75</v>
      </c>
      <c r="T5" s="36">
        <f t="shared" ref="T5:T18" si="2">AVERAGE(J5,S5)</f>
        <v>7.4305555555555554</v>
      </c>
    </row>
    <row r="6" spans="1:20" ht="18" x14ac:dyDescent="0.25">
      <c r="A6" s="5">
        <v>3</v>
      </c>
      <c r="B6" s="8" t="s">
        <v>6</v>
      </c>
      <c r="C6" s="5"/>
      <c r="D6" s="5"/>
      <c r="E6" s="5">
        <v>9</v>
      </c>
      <c r="F6" s="34">
        <f>AVERAGE(11,9,8)</f>
        <v>9.3333333333333339</v>
      </c>
      <c r="G6" s="22" t="s">
        <v>4</v>
      </c>
      <c r="H6" s="5">
        <v>7</v>
      </c>
      <c r="I6" s="5">
        <f>AVERAGE(6,6)</f>
        <v>6</v>
      </c>
      <c r="J6" s="43">
        <f t="shared" si="0"/>
        <v>7.8333333333333339</v>
      </c>
      <c r="K6" s="5">
        <v>3</v>
      </c>
      <c r="L6" s="24"/>
      <c r="M6" s="5">
        <v>1</v>
      </c>
      <c r="N6" s="5" t="s">
        <v>4</v>
      </c>
      <c r="O6" s="5" t="s">
        <v>4</v>
      </c>
      <c r="P6" s="5" t="s">
        <v>4</v>
      </c>
      <c r="Q6" s="5" t="s">
        <v>4</v>
      </c>
      <c r="R6" s="5"/>
      <c r="S6" s="43">
        <f t="shared" si="1"/>
        <v>2</v>
      </c>
      <c r="T6" s="36">
        <f t="shared" si="2"/>
        <v>4.916666666666667</v>
      </c>
    </row>
    <row r="7" spans="1:20" ht="18" x14ac:dyDescent="0.25">
      <c r="A7" s="5">
        <v>4</v>
      </c>
      <c r="B7" s="7" t="s">
        <v>7</v>
      </c>
      <c r="C7" s="5"/>
      <c r="D7" s="5"/>
      <c r="E7" s="5">
        <v>10</v>
      </c>
      <c r="F7" s="34">
        <f>AVERAGE(9,10,10)</f>
        <v>9.6666666666666661</v>
      </c>
      <c r="G7" s="22">
        <v>11</v>
      </c>
      <c r="H7" s="5">
        <v>7</v>
      </c>
      <c r="I7" s="5">
        <f>AVERAGE(6,6)</f>
        <v>6</v>
      </c>
      <c r="J7" s="43">
        <f t="shared" si="0"/>
        <v>8.7333333333333325</v>
      </c>
      <c r="K7" s="5">
        <v>6</v>
      </c>
      <c r="L7" s="24"/>
      <c r="M7" s="5">
        <v>8</v>
      </c>
      <c r="N7" s="5">
        <v>5</v>
      </c>
      <c r="O7" s="5" t="s">
        <v>4</v>
      </c>
      <c r="P7" s="5">
        <v>3</v>
      </c>
      <c r="Q7" s="5">
        <v>2</v>
      </c>
      <c r="R7" s="5"/>
      <c r="S7" s="43">
        <f t="shared" si="1"/>
        <v>4.8</v>
      </c>
      <c r="T7" s="36">
        <f t="shared" si="2"/>
        <v>6.7666666666666657</v>
      </c>
    </row>
    <row r="8" spans="1:20" ht="18" x14ac:dyDescent="0.25">
      <c r="A8" s="5">
        <v>5</v>
      </c>
      <c r="B8" s="7" t="s">
        <v>8</v>
      </c>
      <c r="C8" s="5"/>
      <c r="D8" s="5"/>
      <c r="E8" s="5">
        <v>9</v>
      </c>
      <c r="F8" s="34">
        <f>AVERAGE(6,6,7)</f>
        <v>6.333333333333333</v>
      </c>
      <c r="G8" s="22" t="s">
        <v>4</v>
      </c>
      <c r="H8" s="5">
        <v>8</v>
      </c>
      <c r="I8" s="5">
        <f>AVERAGE(9,10)</f>
        <v>9.5</v>
      </c>
      <c r="J8" s="43">
        <f t="shared" si="0"/>
        <v>8.2083333333333321</v>
      </c>
      <c r="K8" s="5">
        <v>5</v>
      </c>
      <c r="L8" s="24" t="s">
        <v>4</v>
      </c>
      <c r="M8" s="5"/>
      <c r="N8" s="5">
        <v>2</v>
      </c>
      <c r="O8" s="5">
        <v>2</v>
      </c>
      <c r="P8" s="5">
        <v>3</v>
      </c>
      <c r="Q8" s="5">
        <v>2</v>
      </c>
      <c r="R8" s="5"/>
      <c r="S8" s="43">
        <f t="shared" si="1"/>
        <v>2.8</v>
      </c>
      <c r="T8" s="36">
        <f t="shared" si="2"/>
        <v>5.5041666666666664</v>
      </c>
    </row>
    <row r="9" spans="1:20" ht="18" x14ac:dyDescent="0.25">
      <c r="A9" s="5">
        <v>6</v>
      </c>
      <c r="B9" s="8" t="s">
        <v>10</v>
      </c>
      <c r="C9" s="5"/>
      <c r="D9" s="9"/>
      <c r="E9" s="5">
        <v>2</v>
      </c>
      <c r="F9" s="34">
        <f>AVERAGE(6,7,8)</f>
        <v>7</v>
      </c>
      <c r="G9" s="22">
        <v>9</v>
      </c>
      <c r="H9" s="5">
        <v>8</v>
      </c>
      <c r="I9" s="5">
        <f>AVERAGE(7,6)</f>
        <v>6.5</v>
      </c>
      <c r="J9" s="43">
        <f t="shared" si="0"/>
        <v>6.5</v>
      </c>
      <c r="K9" s="5">
        <v>3</v>
      </c>
      <c r="L9" s="24"/>
      <c r="M9" s="5">
        <v>3</v>
      </c>
      <c r="N9" s="5">
        <v>2</v>
      </c>
      <c r="O9" s="5" t="s">
        <v>4</v>
      </c>
      <c r="P9" s="5">
        <v>2</v>
      </c>
      <c r="Q9" s="5" t="s">
        <v>4</v>
      </c>
      <c r="R9" s="5"/>
      <c r="S9" s="43">
        <f t="shared" si="1"/>
        <v>2.5</v>
      </c>
      <c r="T9" s="36">
        <f t="shared" si="2"/>
        <v>4.5</v>
      </c>
    </row>
    <row r="10" spans="1:20" ht="18" x14ac:dyDescent="0.25">
      <c r="A10" s="5">
        <v>7</v>
      </c>
      <c r="B10" s="7" t="s">
        <v>9</v>
      </c>
      <c r="C10" s="5"/>
      <c r="D10" s="5">
        <v>12</v>
      </c>
      <c r="E10" s="5">
        <v>10</v>
      </c>
      <c r="F10" s="34">
        <f>AVERAGE(12,12,12)</f>
        <v>12</v>
      </c>
      <c r="G10" s="22">
        <v>11</v>
      </c>
      <c r="H10" s="5">
        <v>9</v>
      </c>
      <c r="I10" s="5">
        <f>AVERAGE(11,11,11)</f>
        <v>11</v>
      </c>
      <c r="J10" s="43">
        <f t="shared" si="0"/>
        <v>10.833333333333334</v>
      </c>
      <c r="K10" s="5">
        <v>11</v>
      </c>
      <c r="L10" s="24" t="s">
        <v>4</v>
      </c>
      <c r="M10" s="5"/>
      <c r="N10" s="5">
        <v>12</v>
      </c>
      <c r="O10" s="5">
        <v>9</v>
      </c>
      <c r="P10" s="5" t="s">
        <v>4</v>
      </c>
      <c r="Q10" s="5">
        <v>9</v>
      </c>
      <c r="R10" s="5"/>
      <c r="S10" s="43">
        <f t="shared" si="1"/>
        <v>10.25</v>
      </c>
      <c r="T10" s="36">
        <f t="shared" si="2"/>
        <v>10.541666666666668</v>
      </c>
    </row>
    <row r="11" spans="1:20" ht="18" x14ac:dyDescent="0.25">
      <c r="A11" s="5">
        <v>8</v>
      </c>
      <c r="B11" s="7" t="s">
        <v>65</v>
      </c>
      <c r="C11" s="5"/>
      <c r="D11" s="9"/>
      <c r="E11" s="5">
        <v>8</v>
      </c>
      <c r="F11" s="34">
        <f>AVERAGE(6,6,9)</f>
        <v>7</v>
      </c>
      <c r="G11" s="22">
        <v>9</v>
      </c>
      <c r="H11" s="5">
        <v>8</v>
      </c>
      <c r="I11" s="5">
        <f>AVERAGE(8,6)</f>
        <v>7</v>
      </c>
      <c r="J11" s="43">
        <f t="shared" si="0"/>
        <v>7.8</v>
      </c>
      <c r="K11" s="5">
        <v>3</v>
      </c>
      <c r="L11" s="24" t="s">
        <v>4</v>
      </c>
      <c r="M11" s="5"/>
      <c r="N11" s="5">
        <v>2</v>
      </c>
      <c r="O11" s="5" t="s">
        <v>4</v>
      </c>
      <c r="P11" s="5">
        <v>3</v>
      </c>
      <c r="Q11" s="5">
        <v>2</v>
      </c>
      <c r="R11" s="5"/>
      <c r="S11" s="43">
        <f t="shared" si="1"/>
        <v>2.5</v>
      </c>
      <c r="T11" s="36">
        <f t="shared" si="2"/>
        <v>5.15</v>
      </c>
    </row>
    <row r="12" spans="1:20" ht="18" x14ac:dyDescent="0.25">
      <c r="A12" s="5">
        <v>9</v>
      </c>
      <c r="B12" s="7" t="s">
        <v>11</v>
      </c>
      <c r="C12" s="5" t="s">
        <v>4</v>
      </c>
      <c r="D12" s="5"/>
      <c r="E12" s="5" t="s">
        <v>4</v>
      </c>
      <c r="F12" s="34">
        <f>AVERAGE(9,10,10)</f>
        <v>9.6666666666666661</v>
      </c>
      <c r="G12" s="22">
        <v>11</v>
      </c>
      <c r="H12" s="5">
        <v>7</v>
      </c>
      <c r="I12" s="5">
        <f>AVERAGE(6,6)</f>
        <v>6</v>
      </c>
      <c r="J12" s="43">
        <f t="shared" si="0"/>
        <v>8.4166666666666661</v>
      </c>
      <c r="K12" s="5">
        <v>3</v>
      </c>
      <c r="L12" s="24" t="s">
        <v>4</v>
      </c>
      <c r="M12" s="5"/>
      <c r="N12" s="5" t="s">
        <v>4</v>
      </c>
      <c r="O12" s="5">
        <v>2</v>
      </c>
      <c r="P12" s="5" t="s">
        <v>4</v>
      </c>
      <c r="Q12" s="5" t="s">
        <v>4</v>
      </c>
      <c r="R12" s="5"/>
      <c r="S12" s="43">
        <f t="shared" si="1"/>
        <v>2.5</v>
      </c>
      <c r="T12" s="36">
        <f t="shared" si="2"/>
        <v>5.458333333333333</v>
      </c>
    </row>
    <row r="13" spans="1:20" ht="18" x14ac:dyDescent="0.25">
      <c r="A13" s="5">
        <v>10</v>
      </c>
      <c r="B13" s="7" t="s">
        <v>50</v>
      </c>
      <c r="C13" s="5"/>
      <c r="D13" s="5"/>
      <c r="E13" s="5">
        <v>4</v>
      </c>
      <c r="F13" s="34"/>
      <c r="G13" s="22">
        <v>5</v>
      </c>
      <c r="H13" s="5">
        <v>8</v>
      </c>
      <c r="I13" s="5" t="s">
        <v>4</v>
      </c>
      <c r="J13" s="43">
        <f t="shared" si="0"/>
        <v>5.666666666666667</v>
      </c>
      <c r="K13" s="5">
        <v>3</v>
      </c>
      <c r="L13" s="24" t="s">
        <v>4</v>
      </c>
      <c r="M13" s="5"/>
      <c r="N13" s="5" t="s">
        <v>4</v>
      </c>
      <c r="O13" s="5" t="s">
        <v>4</v>
      </c>
      <c r="P13" s="5">
        <v>2</v>
      </c>
      <c r="Q13" s="5">
        <v>3</v>
      </c>
      <c r="R13" s="5"/>
      <c r="S13" s="43">
        <f t="shared" si="1"/>
        <v>2.6666666666666665</v>
      </c>
      <c r="T13" s="36">
        <f t="shared" si="2"/>
        <v>4.166666666666667</v>
      </c>
    </row>
    <row r="14" spans="1:20" ht="18" x14ac:dyDescent="0.25">
      <c r="A14" s="5">
        <v>11</v>
      </c>
      <c r="B14" s="7" t="s">
        <v>12</v>
      </c>
      <c r="C14" s="5"/>
      <c r="D14" s="5"/>
      <c r="E14" s="5">
        <v>10</v>
      </c>
      <c r="F14" s="34">
        <f>AVERAGE(6,6,6)</f>
        <v>6</v>
      </c>
      <c r="G14" s="22">
        <v>9</v>
      </c>
      <c r="H14" s="5">
        <v>8</v>
      </c>
      <c r="I14" s="5">
        <f>AVERAGE(6,6)</f>
        <v>6</v>
      </c>
      <c r="J14" s="43">
        <f t="shared" si="0"/>
        <v>7.8</v>
      </c>
      <c r="K14" s="5">
        <v>2</v>
      </c>
      <c r="L14" s="24"/>
      <c r="M14" s="5">
        <v>3</v>
      </c>
      <c r="N14" s="5">
        <v>3</v>
      </c>
      <c r="O14" s="5" t="s">
        <v>4</v>
      </c>
      <c r="P14" s="5" t="s">
        <v>4</v>
      </c>
      <c r="Q14" s="5">
        <v>3</v>
      </c>
      <c r="R14" s="5"/>
      <c r="S14" s="43">
        <f t="shared" si="1"/>
        <v>2.75</v>
      </c>
      <c r="T14" s="36">
        <f t="shared" si="2"/>
        <v>5.2750000000000004</v>
      </c>
    </row>
    <row r="15" spans="1:20" ht="18" x14ac:dyDescent="0.25">
      <c r="A15" s="5">
        <v>12</v>
      </c>
      <c r="B15" s="13" t="s">
        <v>13</v>
      </c>
      <c r="C15" s="5" t="s">
        <v>4</v>
      </c>
      <c r="D15" s="5"/>
      <c r="E15" s="5" t="s">
        <v>4</v>
      </c>
      <c r="F15" s="34">
        <f>AVERAGE(8,8,6)</f>
        <v>7.333333333333333</v>
      </c>
      <c r="G15" s="22" t="s">
        <v>4</v>
      </c>
      <c r="H15" s="5">
        <v>8</v>
      </c>
      <c r="I15" s="5">
        <f>AVERAGE(6,6)</f>
        <v>6</v>
      </c>
      <c r="J15" s="43">
        <f t="shared" si="0"/>
        <v>7.1111111111111107</v>
      </c>
      <c r="K15" s="5" t="s">
        <v>4</v>
      </c>
      <c r="L15" s="24" t="s">
        <v>4</v>
      </c>
      <c r="M15" s="5"/>
      <c r="N15" s="5">
        <v>2</v>
      </c>
      <c r="O15" s="5" t="s">
        <v>4</v>
      </c>
      <c r="P15" s="5" t="s">
        <v>4</v>
      </c>
      <c r="Q15" s="5" t="s">
        <v>4</v>
      </c>
      <c r="R15" s="5"/>
      <c r="S15" s="43">
        <f t="shared" si="1"/>
        <v>2</v>
      </c>
      <c r="T15" s="36">
        <f t="shared" si="2"/>
        <v>4.5555555555555554</v>
      </c>
    </row>
    <row r="16" spans="1:20" ht="18" x14ac:dyDescent="0.25">
      <c r="A16" s="5">
        <v>13</v>
      </c>
      <c r="B16" s="13" t="s">
        <v>14</v>
      </c>
      <c r="C16" s="5"/>
      <c r="D16" s="5"/>
      <c r="E16" s="5" t="s">
        <v>4</v>
      </c>
      <c r="F16" s="34"/>
      <c r="G16" s="22">
        <v>5</v>
      </c>
      <c r="H16" s="24" t="s">
        <v>4</v>
      </c>
      <c r="I16" s="5" t="s">
        <v>4</v>
      </c>
      <c r="J16" s="43">
        <f t="shared" si="0"/>
        <v>5</v>
      </c>
      <c r="K16" s="5" t="s">
        <v>4</v>
      </c>
      <c r="L16" s="24" t="s">
        <v>4</v>
      </c>
      <c r="M16" s="5"/>
      <c r="N16" s="5" t="s">
        <v>4</v>
      </c>
      <c r="O16" s="5" t="s">
        <v>4</v>
      </c>
      <c r="P16" s="5" t="s">
        <v>4</v>
      </c>
      <c r="Q16" s="5" t="s">
        <v>4</v>
      </c>
      <c r="R16" s="5"/>
      <c r="S16" s="43" t="e">
        <f t="shared" si="1"/>
        <v>#DIV/0!</v>
      </c>
      <c r="T16" s="36" t="e">
        <f t="shared" si="2"/>
        <v>#DIV/0!</v>
      </c>
    </row>
    <row r="17" spans="1:20" ht="18" x14ac:dyDescent="0.25">
      <c r="A17" s="5">
        <v>14</v>
      </c>
      <c r="B17" s="13" t="s">
        <v>15</v>
      </c>
      <c r="C17" s="9"/>
      <c r="D17" s="5">
        <v>9</v>
      </c>
      <c r="E17" s="5">
        <v>11</v>
      </c>
      <c r="F17" s="34">
        <f>AVERAGE(7,6,6)</f>
        <v>6.333333333333333</v>
      </c>
      <c r="G17" s="22" t="s">
        <v>4</v>
      </c>
      <c r="H17" s="24" t="s">
        <v>4</v>
      </c>
      <c r="I17" s="5">
        <f>AVERAGE(6,6)</f>
        <v>6</v>
      </c>
      <c r="J17" s="43">
        <f t="shared" si="0"/>
        <v>8.0833333333333321</v>
      </c>
      <c r="K17" s="5">
        <v>4</v>
      </c>
      <c r="L17" s="24"/>
      <c r="M17" s="5">
        <v>8</v>
      </c>
      <c r="N17" s="5" t="s">
        <v>4</v>
      </c>
      <c r="O17" s="5" t="s">
        <v>4</v>
      </c>
      <c r="P17" s="5">
        <v>3</v>
      </c>
      <c r="Q17" s="5" t="s">
        <v>4</v>
      </c>
      <c r="R17" s="5"/>
      <c r="S17" s="43">
        <f t="shared" si="1"/>
        <v>5</v>
      </c>
      <c r="T17" s="36">
        <f t="shared" si="2"/>
        <v>6.5416666666666661</v>
      </c>
    </row>
    <row r="18" spans="1:20" ht="18" x14ac:dyDescent="0.25">
      <c r="A18" s="5">
        <v>15</v>
      </c>
      <c r="B18" s="7" t="s">
        <v>16</v>
      </c>
      <c r="C18" s="5"/>
      <c r="D18" s="5"/>
      <c r="E18" s="5" t="s">
        <v>4</v>
      </c>
      <c r="F18" s="34">
        <f>AVERAGE(6,6,6)</f>
        <v>6</v>
      </c>
      <c r="G18" s="22">
        <v>9</v>
      </c>
      <c r="H18" s="24" t="s">
        <v>4</v>
      </c>
      <c r="I18" s="5">
        <f>AVERAGE(6,6)</f>
        <v>6</v>
      </c>
      <c r="J18" s="43">
        <f t="shared" si="0"/>
        <v>7</v>
      </c>
      <c r="K18" s="5">
        <v>3</v>
      </c>
      <c r="L18" s="24"/>
      <c r="M18" s="5">
        <v>3</v>
      </c>
      <c r="N18" s="5">
        <v>1</v>
      </c>
      <c r="O18" s="5">
        <v>2</v>
      </c>
      <c r="P18" s="5" t="s">
        <v>4</v>
      </c>
      <c r="Q18" s="5">
        <v>2</v>
      </c>
      <c r="R18" s="5"/>
      <c r="S18" s="43">
        <f t="shared" si="1"/>
        <v>2.2000000000000002</v>
      </c>
      <c r="T18" s="36">
        <f t="shared" si="2"/>
        <v>4.5999999999999996</v>
      </c>
    </row>
    <row r="19" spans="1:20" x14ac:dyDescent="0.2">
      <c r="C19">
        <f t="shared" ref="C19:N19" si="3">COUNTIF(C4:C18,"н")</f>
        <v>2</v>
      </c>
      <c r="D19">
        <f t="shared" si="3"/>
        <v>0</v>
      </c>
      <c r="E19">
        <f t="shared" si="3"/>
        <v>5</v>
      </c>
      <c r="F19">
        <f t="shared" si="3"/>
        <v>0</v>
      </c>
      <c r="G19">
        <f t="shared" si="3"/>
        <v>4</v>
      </c>
      <c r="H19">
        <f t="shared" si="3"/>
        <v>3</v>
      </c>
      <c r="I19">
        <f t="shared" si="3"/>
        <v>2</v>
      </c>
      <c r="K19">
        <f t="shared" si="3"/>
        <v>3</v>
      </c>
      <c r="L19">
        <f t="shared" si="3"/>
        <v>7</v>
      </c>
      <c r="M19">
        <f t="shared" si="3"/>
        <v>0</v>
      </c>
      <c r="N19">
        <f t="shared" si="3"/>
        <v>5</v>
      </c>
      <c r="O19">
        <f>COUNTIF(O4:O18,"н")</f>
        <v>9</v>
      </c>
      <c r="P19">
        <f t="shared" ref="P19:Q19" si="4">COUNTIF(P4:P18,"н")</f>
        <v>9</v>
      </c>
      <c r="Q19">
        <f t="shared" si="4"/>
        <v>7</v>
      </c>
    </row>
  </sheetData>
  <sortState ref="B3:E17">
    <sortCondition ref="B3:B17"/>
  </sortState>
  <conditionalFormatting sqref="C10:C11 C4:G9 C12:G16 C18:G18 E4:S18">
    <cfRule type="cellIs" dxfId="6" priority="3" operator="equal">
      <formula>"н"</formula>
    </cfRule>
  </conditionalFormatting>
  <conditionalFormatting sqref="F17">
    <cfRule type="cellIs" dxfId="5" priority="1" operator="equal">
      <formula>"н"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U22"/>
  <sheetViews>
    <sheetView zoomScale="145" zoomScaleNormal="145" workbookViewId="0">
      <selection activeCell="J8" sqref="J8"/>
    </sheetView>
  </sheetViews>
  <sheetFormatPr defaultRowHeight="15.75" x14ac:dyDescent="0.25"/>
  <cols>
    <col min="1" max="1" width="3" bestFit="1" customWidth="1"/>
    <col min="2" max="2" width="11.5703125" bestFit="1" customWidth="1"/>
    <col min="3" max="3" width="11.42578125" bestFit="1" customWidth="1"/>
    <col min="4" max="7" width="3.28515625" bestFit="1" customWidth="1"/>
    <col min="8" max="8" width="4.28515625" customWidth="1"/>
    <col min="9" max="9" width="3.28515625" customWidth="1"/>
    <col min="10" max="10" width="3.28515625" bestFit="1" customWidth="1"/>
    <col min="11" max="11" width="3.28515625" customWidth="1"/>
    <col min="12" max="20" width="3.28515625" bestFit="1" customWidth="1"/>
    <col min="21" max="21" width="7" style="31" customWidth="1"/>
  </cols>
  <sheetData>
    <row r="1" spans="1:21" ht="42.75" customHeight="1" x14ac:dyDescent="0.25"/>
    <row r="2" spans="1:21" x14ac:dyDescent="0.25"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/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</row>
    <row r="3" spans="1:21" ht="49.5" customHeight="1" x14ac:dyDescent="0.2">
      <c r="B3" s="18" t="s">
        <v>17</v>
      </c>
      <c r="C3" s="18" t="s">
        <v>18</v>
      </c>
      <c r="D3" s="10">
        <v>42619</v>
      </c>
      <c r="E3" s="10">
        <v>42626</v>
      </c>
      <c r="F3" s="37">
        <v>42633</v>
      </c>
      <c r="G3" s="10">
        <v>42640</v>
      </c>
      <c r="H3" s="10">
        <v>42647</v>
      </c>
      <c r="I3" s="10">
        <v>42654</v>
      </c>
      <c r="J3" s="37">
        <v>42661</v>
      </c>
      <c r="K3" s="42" t="s">
        <v>69</v>
      </c>
      <c r="L3" s="10">
        <v>42668</v>
      </c>
      <c r="M3" s="10">
        <v>42682</v>
      </c>
      <c r="N3" s="10">
        <v>42689</v>
      </c>
      <c r="O3" s="10">
        <v>42696</v>
      </c>
      <c r="P3" s="10">
        <v>42703</v>
      </c>
      <c r="Q3" s="10">
        <v>42710</v>
      </c>
      <c r="R3" s="10">
        <v>42717</v>
      </c>
      <c r="S3" s="10">
        <v>42724</v>
      </c>
      <c r="T3" s="42" t="s">
        <v>69</v>
      </c>
      <c r="U3" s="32" t="s">
        <v>67</v>
      </c>
    </row>
    <row r="4" spans="1:21" x14ac:dyDescent="0.25">
      <c r="A4" s="9">
        <v>1</v>
      </c>
      <c r="B4" s="12" t="s">
        <v>19</v>
      </c>
      <c r="C4" s="9" t="s">
        <v>20</v>
      </c>
      <c r="D4" s="5"/>
      <c r="E4" s="5">
        <v>8</v>
      </c>
      <c r="F4" s="5"/>
      <c r="G4" s="5"/>
      <c r="H4" s="5">
        <v>10</v>
      </c>
      <c r="I4" s="24" t="s">
        <v>4</v>
      </c>
      <c r="J4" s="5" t="s">
        <v>4</v>
      </c>
      <c r="K4" s="43">
        <f>AVERAGE(D4:J4)</f>
        <v>9</v>
      </c>
      <c r="L4" s="5">
        <v>3</v>
      </c>
      <c r="M4" s="5">
        <v>3</v>
      </c>
      <c r="N4" s="5" t="s">
        <v>4</v>
      </c>
      <c r="O4" s="5">
        <v>7</v>
      </c>
      <c r="P4" s="5">
        <v>3</v>
      </c>
      <c r="Q4" s="5" t="s">
        <v>4</v>
      </c>
      <c r="R4" s="5" t="s">
        <v>4</v>
      </c>
      <c r="S4" s="5"/>
      <c r="T4" s="43">
        <f>AVERAGE(L4:S4)</f>
        <v>4</v>
      </c>
      <c r="U4" s="33">
        <f>AVERAGE(K4,T4)</f>
        <v>6.5</v>
      </c>
    </row>
    <row r="5" spans="1:21" x14ac:dyDescent="0.25">
      <c r="A5" s="9">
        <v>2</v>
      </c>
      <c r="B5" s="12" t="s">
        <v>21</v>
      </c>
      <c r="C5" s="9" t="s">
        <v>22</v>
      </c>
      <c r="D5" s="5"/>
      <c r="E5" s="5">
        <v>10</v>
      </c>
      <c r="F5" s="5">
        <f>AVERAGE(7,8)</f>
        <v>7.5</v>
      </c>
      <c r="G5" s="5" t="s">
        <v>4</v>
      </c>
      <c r="H5" s="24" t="s">
        <v>4</v>
      </c>
      <c r="I5" s="5">
        <v>9</v>
      </c>
      <c r="J5" s="5">
        <f>AVERAGE(6,6)</f>
        <v>6</v>
      </c>
      <c r="K5" s="43">
        <f t="shared" ref="K5:K21" si="0">AVERAGE(D5:J5)</f>
        <v>8.125</v>
      </c>
      <c r="L5" s="5">
        <f>AVERAGE(7,8,6,6)</f>
        <v>6.75</v>
      </c>
      <c r="M5" s="5">
        <v>5</v>
      </c>
      <c r="N5" s="5">
        <v>5</v>
      </c>
      <c r="O5" s="5">
        <v>10</v>
      </c>
      <c r="P5" s="5" t="s">
        <v>4</v>
      </c>
      <c r="Q5" s="5" t="s">
        <v>4</v>
      </c>
      <c r="R5" s="5">
        <v>3</v>
      </c>
      <c r="S5" s="5"/>
      <c r="T5" s="43">
        <f t="shared" ref="T5:T21" si="1">AVERAGE(L5:S5)</f>
        <v>5.95</v>
      </c>
      <c r="U5" s="33">
        <f t="shared" ref="U5:U21" si="2">AVERAGE(K5,T5)</f>
        <v>7.0374999999999996</v>
      </c>
    </row>
    <row r="6" spans="1:21" x14ac:dyDescent="0.25">
      <c r="A6" s="9">
        <v>3</v>
      </c>
      <c r="B6" s="12" t="s">
        <v>68</v>
      </c>
      <c r="C6" s="9" t="s">
        <v>23</v>
      </c>
      <c r="D6" s="5"/>
      <c r="E6" s="5">
        <v>8</v>
      </c>
      <c r="F6" s="5">
        <f>AVERAGE(7,8)</f>
        <v>7.5</v>
      </c>
      <c r="G6" s="5"/>
      <c r="H6" s="5">
        <v>10</v>
      </c>
      <c r="I6" s="5">
        <v>6</v>
      </c>
      <c r="J6" s="5">
        <f>AVERAGE(6,6)</f>
        <v>6</v>
      </c>
      <c r="K6" s="43">
        <f t="shared" si="0"/>
        <v>7.5</v>
      </c>
      <c r="L6" s="5">
        <f>AVERAGE(7,8,6,6)</f>
        <v>6.75</v>
      </c>
      <c r="M6" s="5">
        <v>6</v>
      </c>
      <c r="N6" s="5">
        <v>5</v>
      </c>
      <c r="O6" s="5">
        <v>9</v>
      </c>
      <c r="P6" s="5">
        <v>7</v>
      </c>
      <c r="Q6" s="5">
        <v>3</v>
      </c>
      <c r="R6" s="5">
        <v>3</v>
      </c>
      <c r="S6" s="5"/>
      <c r="T6" s="43">
        <f t="shared" si="1"/>
        <v>5.6785714285714288</v>
      </c>
      <c r="U6" s="33">
        <f t="shared" si="2"/>
        <v>6.5892857142857144</v>
      </c>
    </row>
    <row r="7" spans="1:21" x14ac:dyDescent="0.25">
      <c r="A7" s="9">
        <v>4</v>
      </c>
      <c r="B7" s="12" t="s">
        <v>24</v>
      </c>
      <c r="C7" s="9" t="s">
        <v>25</v>
      </c>
      <c r="D7" s="5"/>
      <c r="E7" s="5">
        <v>8</v>
      </c>
      <c r="F7" s="5">
        <v>10</v>
      </c>
      <c r="G7" s="5"/>
      <c r="H7" s="5">
        <v>11</v>
      </c>
      <c r="I7" s="5">
        <v>10</v>
      </c>
      <c r="J7" s="5">
        <v>8</v>
      </c>
      <c r="K7" s="43">
        <f t="shared" si="0"/>
        <v>9.4</v>
      </c>
      <c r="L7" s="5">
        <v>10</v>
      </c>
      <c r="M7" s="5" t="s">
        <v>4</v>
      </c>
      <c r="N7" s="5">
        <v>3</v>
      </c>
      <c r="O7" s="5">
        <v>12</v>
      </c>
      <c r="P7" s="15"/>
      <c r="Q7" s="5" t="s">
        <v>4</v>
      </c>
      <c r="R7" s="5">
        <v>3</v>
      </c>
      <c r="S7" s="5"/>
      <c r="T7" s="43">
        <f t="shared" si="1"/>
        <v>7</v>
      </c>
      <c r="U7" s="33">
        <f t="shared" si="2"/>
        <v>8.1999999999999993</v>
      </c>
    </row>
    <row r="8" spans="1:21" x14ac:dyDescent="0.25">
      <c r="A8" s="9">
        <v>5</v>
      </c>
      <c r="B8" s="12" t="s">
        <v>26</v>
      </c>
      <c r="C8" s="11" t="s">
        <v>25</v>
      </c>
      <c r="D8" s="5"/>
      <c r="E8" s="5">
        <v>6</v>
      </c>
      <c r="F8" s="5">
        <f>AVERAGE(10,11)</f>
        <v>10.5</v>
      </c>
      <c r="G8" s="5"/>
      <c r="H8" s="5">
        <v>10</v>
      </c>
      <c r="I8" s="5">
        <v>10</v>
      </c>
      <c r="J8" s="5">
        <f>AVERAGE(11,11)</f>
        <v>11</v>
      </c>
      <c r="K8" s="43">
        <f t="shared" si="0"/>
        <v>9.5</v>
      </c>
      <c r="L8" s="5">
        <v>10</v>
      </c>
      <c r="M8" s="5" t="s">
        <v>4</v>
      </c>
      <c r="N8" s="5" t="s">
        <v>4</v>
      </c>
      <c r="O8" s="15"/>
      <c r="P8" s="15"/>
      <c r="Q8" s="5" t="s">
        <v>4</v>
      </c>
      <c r="R8" s="5" t="s">
        <v>4</v>
      </c>
      <c r="S8" s="5"/>
      <c r="T8" s="43">
        <f t="shared" si="1"/>
        <v>10</v>
      </c>
      <c r="U8" s="33">
        <f t="shared" si="2"/>
        <v>9.75</v>
      </c>
    </row>
    <row r="9" spans="1:21" x14ac:dyDescent="0.25">
      <c r="A9" s="9">
        <v>6</v>
      </c>
      <c r="B9" s="12" t="s">
        <v>27</v>
      </c>
      <c r="C9" s="9" t="s">
        <v>28</v>
      </c>
      <c r="D9" s="5"/>
      <c r="E9" s="5">
        <v>10</v>
      </c>
      <c r="F9" s="5" t="s">
        <v>4</v>
      </c>
      <c r="G9" s="5"/>
      <c r="H9" s="5">
        <v>10</v>
      </c>
      <c r="I9" s="5">
        <v>9</v>
      </c>
      <c r="J9" s="5" t="s">
        <v>4</v>
      </c>
      <c r="K9" s="43">
        <f t="shared" si="0"/>
        <v>9.6666666666666661</v>
      </c>
      <c r="L9" s="5" t="s">
        <v>4</v>
      </c>
      <c r="M9" s="5">
        <v>5</v>
      </c>
      <c r="N9" s="5">
        <v>5</v>
      </c>
      <c r="O9" s="5">
        <v>10</v>
      </c>
      <c r="P9" s="5">
        <v>7</v>
      </c>
      <c r="Q9" s="5">
        <v>5</v>
      </c>
      <c r="R9" s="5">
        <v>3</v>
      </c>
      <c r="S9" s="5"/>
      <c r="T9" s="43">
        <f t="shared" si="1"/>
        <v>5.833333333333333</v>
      </c>
      <c r="U9" s="33">
        <f t="shared" si="2"/>
        <v>7.75</v>
      </c>
    </row>
    <row r="10" spans="1:21" x14ac:dyDescent="0.25">
      <c r="A10" s="9">
        <v>7</v>
      </c>
      <c r="B10" s="12" t="s">
        <v>29</v>
      </c>
      <c r="C10" s="9" t="s">
        <v>30</v>
      </c>
      <c r="D10" s="5"/>
      <c r="E10" s="5">
        <v>10</v>
      </c>
      <c r="F10" s="5">
        <f>AVERAGE(12,12)</f>
        <v>12</v>
      </c>
      <c r="G10" s="5"/>
      <c r="H10" s="5">
        <v>11</v>
      </c>
      <c r="I10" s="5">
        <v>8</v>
      </c>
      <c r="J10" s="5">
        <f>AVERAGE(10,7)</f>
        <v>8.5</v>
      </c>
      <c r="K10" s="43">
        <f t="shared" si="0"/>
        <v>9.9</v>
      </c>
      <c r="L10" s="5">
        <f>AVERAGE(12,12,10,7)</f>
        <v>10.25</v>
      </c>
      <c r="M10" s="5">
        <v>11</v>
      </c>
      <c r="N10" s="5">
        <v>12</v>
      </c>
      <c r="O10" s="5">
        <v>12</v>
      </c>
      <c r="P10" s="5">
        <v>7</v>
      </c>
      <c r="Q10" s="5">
        <v>5</v>
      </c>
      <c r="R10" s="5">
        <v>6</v>
      </c>
      <c r="S10" s="5"/>
      <c r="T10" s="43">
        <f t="shared" si="1"/>
        <v>9.0357142857142865</v>
      </c>
      <c r="U10" s="33">
        <f t="shared" si="2"/>
        <v>9.4678571428571434</v>
      </c>
    </row>
    <row r="11" spans="1:21" x14ac:dyDescent="0.25">
      <c r="A11" s="9">
        <v>8</v>
      </c>
      <c r="B11" s="12" t="s">
        <v>31</v>
      </c>
      <c r="C11" s="9" t="s">
        <v>32</v>
      </c>
      <c r="D11" s="5"/>
      <c r="E11" s="5">
        <v>10</v>
      </c>
      <c r="F11" s="5">
        <f>AVERAGE(12,11)</f>
        <v>11.5</v>
      </c>
      <c r="G11" s="5"/>
      <c r="H11" s="5">
        <v>10</v>
      </c>
      <c r="I11" s="24" t="s">
        <v>4</v>
      </c>
      <c r="J11" s="5">
        <v>11</v>
      </c>
      <c r="K11" s="43">
        <f t="shared" si="0"/>
        <v>10.625</v>
      </c>
      <c r="L11" s="5">
        <f>AVERAGE(12,11,12,10)</f>
        <v>11.25</v>
      </c>
      <c r="M11" s="5">
        <v>12</v>
      </c>
      <c r="N11" s="5">
        <v>10</v>
      </c>
      <c r="O11" s="5">
        <v>12</v>
      </c>
      <c r="P11" s="5">
        <v>7</v>
      </c>
      <c r="Q11" s="5">
        <v>3</v>
      </c>
      <c r="R11" s="5" t="s">
        <v>4</v>
      </c>
      <c r="S11" s="5"/>
      <c r="T11" s="43">
        <f t="shared" si="1"/>
        <v>9.2083333333333339</v>
      </c>
      <c r="U11" s="33">
        <f t="shared" si="2"/>
        <v>9.9166666666666679</v>
      </c>
    </row>
    <row r="12" spans="1:21" x14ac:dyDescent="0.25">
      <c r="A12" s="9">
        <v>9</v>
      </c>
      <c r="B12" s="12" t="s">
        <v>33</v>
      </c>
      <c r="C12" s="9" t="s">
        <v>34</v>
      </c>
      <c r="D12" s="5"/>
      <c r="E12" s="15">
        <v>7</v>
      </c>
      <c r="F12" s="5">
        <f>AVERAGE(10,11)</f>
        <v>10.5</v>
      </c>
      <c r="G12" s="5" t="s">
        <v>4</v>
      </c>
      <c r="H12" s="24" t="s">
        <v>4</v>
      </c>
      <c r="I12" s="5">
        <v>9</v>
      </c>
      <c r="J12" s="5">
        <f>AVERAGE(9,6)</f>
        <v>7.5</v>
      </c>
      <c r="K12" s="43">
        <f t="shared" si="0"/>
        <v>8.5</v>
      </c>
      <c r="L12" s="5">
        <f>AVERAGE(10,11,9,6)</f>
        <v>9</v>
      </c>
      <c r="M12" s="5">
        <v>12</v>
      </c>
      <c r="N12" s="5">
        <v>11</v>
      </c>
      <c r="O12" s="5">
        <v>12</v>
      </c>
      <c r="P12" s="29"/>
      <c r="Q12" s="5">
        <v>7</v>
      </c>
      <c r="R12" s="5">
        <v>6</v>
      </c>
      <c r="S12" s="5"/>
      <c r="T12" s="43">
        <f t="shared" si="1"/>
        <v>9.5</v>
      </c>
      <c r="U12" s="33">
        <f t="shared" si="2"/>
        <v>9</v>
      </c>
    </row>
    <row r="13" spans="1:21" x14ac:dyDescent="0.25">
      <c r="A13" s="9">
        <v>10</v>
      </c>
      <c r="B13" s="12" t="s">
        <v>35</v>
      </c>
      <c r="C13" s="9" t="s">
        <v>36</v>
      </c>
      <c r="D13" s="5"/>
      <c r="E13" s="5">
        <v>9</v>
      </c>
      <c r="F13" s="5">
        <f>AVERAGE(9,9)</f>
        <v>9</v>
      </c>
      <c r="G13" s="5"/>
      <c r="H13" s="5">
        <v>10</v>
      </c>
      <c r="I13" s="5">
        <v>10</v>
      </c>
      <c r="J13" s="5">
        <f>AVERAGE(8,6)</f>
        <v>7</v>
      </c>
      <c r="K13" s="43">
        <f t="shared" si="0"/>
        <v>9</v>
      </c>
      <c r="L13" s="5">
        <f>AVERAGE(9,9,8,6)</f>
        <v>8</v>
      </c>
      <c r="M13" s="5">
        <v>4</v>
      </c>
      <c r="N13" s="5">
        <v>6</v>
      </c>
      <c r="O13" s="5">
        <v>12</v>
      </c>
      <c r="P13" s="5" t="s">
        <v>4</v>
      </c>
      <c r="Q13" s="5">
        <v>5</v>
      </c>
      <c r="R13" s="5">
        <v>3</v>
      </c>
      <c r="S13" s="5"/>
      <c r="T13" s="43">
        <f t="shared" si="1"/>
        <v>6.333333333333333</v>
      </c>
      <c r="U13" s="33">
        <f t="shared" si="2"/>
        <v>7.6666666666666661</v>
      </c>
    </row>
    <row r="14" spans="1:21" x14ac:dyDescent="0.25">
      <c r="A14" s="9">
        <v>11</v>
      </c>
      <c r="B14" s="12" t="s">
        <v>37</v>
      </c>
      <c r="C14" s="9" t="s">
        <v>38</v>
      </c>
      <c r="D14" s="5" t="s">
        <v>4</v>
      </c>
      <c r="E14" s="5">
        <v>10</v>
      </c>
      <c r="F14" s="5" t="s">
        <v>4</v>
      </c>
      <c r="G14" s="5"/>
      <c r="H14" s="5">
        <v>10</v>
      </c>
      <c r="I14" s="5">
        <v>11</v>
      </c>
      <c r="J14" s="5" t="s">
        <v>4</v>
      </c>
      <c r="K14" s="43">
        <f t="shared" si="0"/>
        <v>10.333333333333334</v>
      </c>
      <c r="L14" s="5" t="s">
        <v>4</v>
      </c>
      <c r="M14" s="5">
        <v>10</v>
      </c>
      <c r="N14" s="5">
        <v>5</v>
      </c>
      <c r="O14" s="5" t="s">
        <v>4</v>
      </c>
      <c r="P14" s="5" t="s">
        <v>4</v>
      </c>
      <c r="Q14" s="5" t="s">
        <v>4</v>
      </c>
      <c r="R14" s="5">
        <v>3</v>
      </c>
      <c r="S14" s="5"/>
      <c r="T14" s="43">
        <f t="shared" si="1"/>
        <v>6</v>
      </c>
      <c r="U14" s="33">
        <f t="shared" si="2"/>
        <v>8.1666666666666679</v>
      </c>
    </row>
    <row r="15" spans="1:21" x14ac:dyDescent="0.25">
      <c r="A15" s="9">
        <v>12</v>
      </c>
      <c r="B15" s="12" t="s">
        <v>39</v>
      </c>
      <c r="C15" s="9" t="s">
        <v>40</v>
      </c>
      <c r="D15" s="5"/>
      <c r="E15" s="5" t="s">
        <v>4</v>
      </c>
      <c r="F15" s="5" t="s">
        <v>4</v>
      </c>
      <c r="G15" s="5"/>
      <c r="H15" s="5">
        <v>3</v>
      </c>
      <c r="I15" s="5">
        <v>7</v>
      </c>
      <c r="J15" s="5" t="s">
        <v>4</v>
      </c>
      <c r="K15" s="43">
        <f t="shared" si="0"/>
        <v>5</v>
      </c>
      <c r="L15" s="5" t="s">
        <v>4</v>
      </c>
      <c r="M15" s="5" t="s">
        <v>4</v>
      </c>
      <c r="N15" s="5" t="s">
        <v>4</v>
      </c>
      <c r="O15" s="15"/>
      <c r="P15" s="5">
        <v>3</v>
      </c>
      <c r="Q15" s="5">
        <v>2</v>
      </c>
      <c r="R15" s="5" t="s">
        <v>4</v>
      </c>
      <c r="S15" s="5"/>
      <c r="T15" s="43">
        <f t="shared" si="1"/>
        <v>2.5</v>
      </c>
      <c r="U15" s="33">
        <f t="shared" si="2"/>
        <v>3.75</v>
      </c>
    </row>
    <row r="16" spans="1:21" x14ac:dyDescent="0.25">
      <c r="A16" s="9">
        <v>13</v>
      </c>
      <c r="B16" s="12" t="s">
        <v>41</v>
      </c>
      <c r="C16" s="9" t="s">
        <v>28</v>
      </c>
      <c r="D16" s="5"/>
      <c r="E16" s="5">
        <v>10</v>
      </c>
      <c r="F16" s="5" t="s">
        <v>4</v>
      </c>
      <c r="G16" s="5"/>
      <c r="H16" s="5">
        <v>10</v>
      </c>
      <c r="I16" s="5">
        <v>11</v>
      </c>
      <c r="J16" s="5" t="s">
        <v>4</v>
      </c>
      <c r="K16" s="43">
        <f t="shared" si="0"/>
        <v>10.333333333333334</v>
      </c>
      <c r="L16" s="5" t="s">
        <v>4</v>
      </c>
      <c r="M16" s="5">
        <v>10</v>
      </c>
      <c r="N16" s="5">
        <v>9</v>
      </c>
      <c r="O16" s="5" t="s">
        <v>4</v>
      </c>
      <c r="P16" s="5">
        <v>6</v>
      </c>
      <c r="Q16" s="5">
        <v>5</v>
      </c>
      <c r="R16" s="5">
        <v>3</v>
      </c>
      <c r="S16" s="5"/>
      <c r="T16" s="43">
        <f t="shared" si="1"/>
        <v>6.6</v>
      </c>
      <c r="U16" s="33">
        <f t="shared" si="2"/>
        <v>8.4666666666666668</v>
      </c>
    </row>
    <row r="17" spans="1:21" x14ac:dyDescent="0.25">
      <c r="A17" s="9">
        <v>14</v>
      </c>
      <c r="B17" s="12" t="s">
        <v>42</v>
      </c>
      <c r="C17" s="9" t="s">
        <v>43</v>
      </c>
      <c r="D17" s="5"/>
      <c r="E17" s="5">
        <v>11</v>
      </c>
      <c r="F17" s="5">
        <f>AVERAGE(11,12)</f>
        <v>11.5</v>
      </c>
      <c r="G17" s="5"/>
      <c r="H17" s="5">
        <v>10</v>
      </c>
      <c r="I17" s="5">
        <v>10</v>
      </c>
      <c r="J17" s="5">
        <f>AVERAGE(9,6)</f>
        <v>7.5</v>
      </c>
      <c r="K17" s="43">
        <f t="shared" si="0"/>
        <v>10</v>
      </c>
      <c r="L17" s="5">
        <f>AVERAGE(11,12,9,6)</f>
        <v>9.5</v>
      </c>
      <c r="M17" s="5">
        <v>12</v>
      </c>
      <c r="N17" s="5" t="s">
        <v>4</v>
      </c>
      <c r="O17" s="5" t="s">
        <v>4</v>
      </c>
      <c r="P17" s="5">
        <v>3</v>
      </c>
      <c r="Q17" s="5">
        <v>3</v>
      </c>
      <c r="R17" s="5">
        <v>5</v>
      </c>
      <c r="S17" s="5"/>
      <c r="T17" s="43">
        <f t="shared" si="1"/>
        <v>6.5</v>
      </c>
      <c r="U17" s="33">
        <f t="shared" si="2"/>
        <v>8.25</v>
      </c>
    </row>
    <row r="18" spans="1:21" x14ac:dyDescent="0.25">
      <c r="A18" s="9">
        <v>15</v>
      </c>
      <c r="B18" s="12" t="s">
        <v>44</v>
      </c>
      <c r="C18" s="9" t="s">
        <v>45</v>
      </c>
      <c r="D18" s="5"/>
      <c r="E18" s="5">
        <v>10</v>
      </c>
      <c r="F18" s="5">
        <f>AVERAGE(8,10)</f>
        <v>9</v>
      </c>
      <c r="G18" s="5" t="s">
        <v>4</v>
      </c>
      <c r="H18" s="24" t="s">
        <v>4</v>
      </c>
      <c r="I18" s="24" t="s">
        <v>4</v>
      </c>
      <c r="J18" s="5">
        <f>AVERAGE(10,8)</f>
        <v>9</v>
      </c>
      <c r="K18" s="43">
        <f t="shared" si="0"/>
        <v>9.3333333333333339</v>
      </c>
      <c r="L18" s="5">
        <f>AVERAGE(8,10,10,8)</f>
        <v>9</v>
      </c>
      <c r="M18" s="5">
        <v>4</v>
      </c>
      <c r="N18" s="5">
        <v>6</v>
      </c>
      <c r="O18" s="5">
        <v>12</v>
      </c>
      <c r="P18" s="5">
        <v>7</v>
      </c>
      <c r="Q18" s="5">
        <v>5</v>
      </c>
      <c r="R18" s="5">
        <v>3</v>
      </c>
      <c r="S18" s="5"/>
      <c r="T18" s="43">
        <f t="shared" si="1"/>
        <v>6.5714285714285712</v>
      </c>
      <c r="U18" s="33">
        <f t="shared" si="2"/>
        <v>7.9523809523809526</v>
      </c>
    </row>
    <row r="19" spans="1:21" x14ac:dyDescent="0.25">
      <c r="A19" s="9">
        <v>16</v>
      </c>
      <c r="B19" s="12" t="s">
        <v>46</v>
      </c>
      <c r="C19" s="9" t="s">
        <v>30</v>
      </c>
      <c r="D19" s="5"/>
      <c r="E19" s="5">
        <v>10</v>
      </c>
      <c r="F19" s="5" t="s">
        <v>4</v>
      </c>
      <c r="G19" s="5"/>
      <c r="H19" s="5">
        <v>10</v>
      </c>
      <c r="I19" s="5">
        <v>10</v>
      </c>
      <c r="J19" s="5" t="s">
        <v>4</v>
      </c>
      <c r="K19" s="43">
        <f t="shared" si="0"/>
        <v>10</v>
      </c>
      <c r="L19" s="5" t="s">
        <v>4</v>
      </c>
      <c r="M19" s="5">
        <v>12</v>
      </c>
      <c r="N19" s="5" t="s">
        <v>4</v>
      </c>
      <c r="O19" s="5">
        <v>12</v>
      </c>
      <c r="P19" s="5">
        <v>7</v>
      </c>
      <c r="Q19" s="5" t="s">
        <v>4</v>
      </c>
      <c r="R19" s="5">
        <v>5</v>
      </c>
      <c r="S19" s="5"/>
      <c r="T19" s="43">
        <f t="shared" si="1"/>
        <v>9</v>
      </c>
      <c r="U19" s="33">
        <f t="shared" si="2"/>
        <v>9.5</v>
      </c>
    </row>
    <row r="20" spans="1:21" x14ac:dyDescent="0.25">
      <c r="A20" s="9">
        <v>17</v>
      </c>
      <c r="B20" s="12" t="s">
        <v>47</v>
      </c>
      <c r="C20" s="9" t="s">
        <v>28</v>
      </c>
      <c r="D20" s="5"/>
      <c r="E20" s="5">
        <f>11-1</f>
        <v>10</v>
      </c>
      <c r="F20" s="5">
        <f>AVERAGE(10,11)</f>
        <v>10.5</v>
      </c>
      <c r="G20" s="5"/>
      <c r="H20" s="5">
        <v>11</v>
      </c>
      <c r="I20" s="5">
        <v>10</v>
      </c>
      <c r="J20" s="5">
        <f>AVERAGE(11,11)</f>
        <v>11</v>
      </c>
      <c r="K20" s="43">
        <f t="shared" si="0"/>
        <v>10.5</v>
      </c>
      <c r="L20" s="5">
        <f>AVERAGE(10,11,11,11)</f>
        <v>10.75</v>
      </c>
      <c r="M20" s="5">
        <v>3</v>
      </c>
      <c r="N20" s="5" t="s">
        <v>4</v>
      </c>
      <c r="O20" s="5">
        <v>7</v>
      </c>
      <c r="P20" s="15"/>
      <c r="Q20" s="5" t="s">
        <v>4</v>
      </c>
      <c r="R20" s="5">
        <v>3</v>
      </c>
      <c r="S20" s="5"/>
      <c r="T20" s="43">
        <f t="shared" si="1"/>
        <v>5.9375</v>
      </c>
      <c r="U20" s="33">
        <f t="shared" si="2"/>
        <v>8.21875</v>
      </c>
    </row>
    <row r="21" spans="1:21" x14ac:dyDescent="0.25">
      <c r="A21" s="9">
        <v>18</v>
      </c>
      <c r="B21" s="12" t="s">
        <v>48</v>
      </c>
      <c r="C21" s="9" t="s">
        <v>30</v>
      </c>
      <c r="D21" s="5"/>
      <c r="E21" s="5">
        <v>9</v>
      </c>
      <c r="F21" s="5">
        <f>AVERAGE(6,7)</f>
        <v>6.5</v>
      </c>
      <c r="G21" s="5"/>
      <c r="H21" s="5">
        <v>10</v>
      </c>
      <c r="I21" s="5">
        <v>10</v>
      </c>
      <c r="J21" s="5">
        <f>AVERAGE(8,9)</f>
        <v>8.5</v>
      </c>
      <c r="K21" s="43">
        <f t="shared" si="0"/>
        <v>8.8000000000000007</v>
      </c>
      <c r="L21" s="5">
        <f>AVERAGE(6,7,8,9)</f>
        <v>7.5</v>
      </c>
      <c r="M21" s="5">
        <v>11</v>
      </c>
      <c r="N21" s="5">
        <v>6</v>
      </c>
      <c r="O21" s="5">
        <v>12</v>
      </c>
      <c r="P21" s="5" t="s">
        <v>4</v>
      </c>
      <c r="Q21" s="5">
        <v>5</v>
      </c>
      <c r="R21" s="5">
        <v>7</v>
      </c>
      <c r="S21" s="5"/>
      <c r="T21" s="43">
        <f t="shared" si="1"/>
        <v>8.0833333333333339</v>
      </c>
      <c r="U21" s="33">
        <f t="shared" si="2"/>
        <v>8.4416666666666664</v>
      </c>
    </row>
    <row r="22" spans="1:21" x14ac:dyDescent="0.25">
      <c r="E22" s="16"/>
      <c r="H22" s="16"/>
      <c r="I22" s="16"/>
    </row>
  </sheetData>
  <conditionalFormatting sqref="D4:S21">
    <cfRule type="cellIs" dxfId="4" priority="2" operator="equal">
      <formula>"н"</formula>
    </cfRule>
  </conditionalFormatting>
  <conditionalFormatting sqref="T4:T21">
    <cfRule type="cellIs" dxfId="3" priority="1" operator="equal">
      <formula>"н"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ЛЕКЦІЇ</vt:lpstr>
      <vt:lpstr>ХЛОПЦІ</vt:lpstr>
      <vt:lpstr>ДІВЧАТА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Экомен</cp:lastModifiedBy>
  <dcterms:modified xsi:type="dcterms:W3CDTF">2016-12-18T17:38:42Z</dcterms:modified>
</cp:coreProperties>
</file>